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600" yWindow="255" windowWidth="12120" windowHeight="9120"/>
  </bookViews>
  <sheets>
    <sheet name="Calculating Colostrum Amounts" sheetId="1" r:id="rId1"/>
  </sheets>
  <calcPr calcId="125725"/>
</workbook>
</file>

<file path=xl/calcChain.xml><?xml version="1.0" encoding="utf-8"?>
<calcChain xmlns="http://schemas.openxmlformats.org/spreadsheetml/2006/main">
  <c r="EZ28" i="1"/>
  <c r="FG2"/>
  <c r="FG3" s="1"/>
  <c r="FG8" s="1"/>
  <c r="FA4"/>
  <c r="FA5"/>
  <c r="FA6" s="1"/>
  <c r="FA7" s="1"/>
  <c r="FA8" s="1"/>
  <c r="FA9" s="1"/>
  <c r="FA10" s="1"/>
  <c r="FA11" s="1"/>
  <c r="FA12" s="1"/>
  <c r="FA13" s="1"/>
  <c r="FA14" s="1"/>
  <c r="FA15" s="1"/>
  <c r="FA16" s="1"/>
  <c r="FA17" s="1"/>
  <c r="FA18" s="1"/>
  <c r="FA19" s="1"/>
  <c r="FA20" s="1"/>
  <c r="FA21" s="1"/>
  <c r="FA22" s="1"/>
  <c r="FA23" s="1"/>
  <c r="FA24" s="1"/>
  <c r="FA25" s="1"/>
  <c r="FA26" s="1"/>
  <c r="FA27" s="1"/>
  <c r="FA28" s="1"/>
  <c r="FG4" l="1"/>
  <c r="FG6" s="1"/>
  <c r="D16" s="1"/>
</calcChain>
</file>

<file path=xl/sharedStrings.xml><?xml version="1.0" encoding="utf-8"?>
<sst xmlns="http://schemas.openxmlformats.org/spreadsheetml/2006/main" count="22" uniqueCount="19">
  <si>
    <t>litres</t>
  </si>
  <si>
    <t>Amount of colostrum required</t>
  </si>
  <si>
    <t>Input&gt;&gt;&gt;</t>
  </si>
  <si>
    <t>Amount of colostrum required (L)</t>
  </si>
  <si>
    <t>g/L</t>
  </si>
  <si>
    <t>Quality of colostrum being used</t>
  </si>
  <si>
    <t>mg/ml</t>
  </si>
  <si>
    <t xml:space="preserve">Required calf serum IgG concentration </t>
  </si>
  <si>
    <t>Amount IgG needed (gms)</t>
  </si>
  <si>
    <t>kg</t>
  </si>
  <si>
    <t>Calf Weight</t>
  </si>
  <si>
    <t>Amount of IgG required (gms)</t>
  </si>
  <si>
    <t>Plasma Volume (L)</t>
  </si>
  <si>
    <t>50</t>
  </si>
  <si>
    <t>Amount of colostrum required for successful passive transfer</t>
  </si>
  <si>
    <t>Hr</t>
  </si>
  <si>
    <t>%absorb</t>
  </si>
  <si>
    <t>Time from birth to first drink of colostrum</t>
  </si>
  <si>
    <t>hr(s)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</si>
</sst>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/>
    <xf numFmtId="0" fontId="6" fillId="0" borderId="0" xfId="0" applyFont="1"/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</cellXfs>
  <cellStyles count="1">
    <cellStyle name="Normal" xfId="0" builtinId="0"/>
  </cellStyles>
  <dxfs count="7"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  <vertical/>
        <horizontal/>
      </border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7</xdr:row>
      <xdr:rowOff>142874</xdr:rowOff>
    </xdr:from>
    <xdr:to>
      <xdr:col>2</xdr:col>
      <xdr:colOff>914400</xdr:colOff>
      <xdr:row>14</xdr:row>
      <xdr:rowOff>95249</xdr:rowOff>
    </xdr:to>
    <xdr:sp macro="" textlink="">
      <xdr:nvSpPr>
        <xdr:cNvPr id="2" name="Down Arrow 1"/>
        <xdr:cNvSpPr/>
      </xdr:nvSpPr>
      <xdr:spPr>
        <a:xfrm>
          <a:off x="1790700" y="1476374"/>
          <a:ext cx="38100" cy="1285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0</xdr:col>
      <xdr:colOff>247650</xdr:colOff>
      <xdr:row>6</xdr:row>
      <xdr:rowOff>47625</xdr:rowOff>
    </xdr:from>
    <xdr:to>
      <xdr:col>0</xdr:col>
      <xdr:colOff>3533775</xdr:colOff>
      <xdr:row>11</xdr:row>
      <xdr:rowOff>47625</xdr:rowOff>
    </xdr:to>
    <xdr:sp macro="" textlink="">
      <xdr:nvSpPr>
        <xdr:cNvPr id="3" name="TextBox 2"/>
        <xdr:cNvSpPr txBox="1"/>
      </xdr:nvSpPr>
      <xdr:spPr>
        <a:xfrm>
          <a:off x="247650" y="1238250"/>
          <a:ext cx="3286125" cy="9525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AU" sz="10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This tool</a:t>
          </a:r>
          <a:r>
            <a:rPr lang="en-AU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demonstrates the effect of various factors on the  amount of colostrum that a calf needs to consume to achieve successful transfer of immunity. Due to assumptions in the calculations, the amount of colostrum required should only be taken as an estimate.</a:t>
          </a:r>
          <a:endParaRPr lang="en-AU" sz="10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2" displayName="Table2" ref="C4:F7" totalsRowShown="0" headerRowDxfId="6" dataDxfId="4" headerRowBorderDxfId="5">
  <tableColumns count="4">
    <tableColumn id="1" name="Calf Weight" dataDxfId="3"/>
    <tableColumn id="2" name="Input&gt;&gt;&gt;" dataDxfId="2"/>
    <tableColumn id="3" name="50" dataDxfId="1"/>
    <tableColumn id="4" name="kg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8"/>
  <sheetViews>
    <sheetView showGridLines="0" showRowColHeaders="0" tabSelected="1" zoomScaleNormal="100" workbookViewId="0">
      <selection activeCell="E14" sqref="E14"/>
    </sheetView>
  </sheetViews>
  <sheetFormatPr defaultRowHeight="15"/>
  <cols>
    <col min="1" max="1" width="55.42578125" bestFit="1" customWidth="1"/>
    <col min="2" max="2" width="11" customWidth="1"/>
    <col min="3" max="3" width="71.42578125" bestFit="1" customWidth="1"/>
    <col min="7" max="7" width="36.5703125" bestFit="1" customWidth="1"/>
    <col min="8" max="9" width="10.85546875" customWidth="1"/>
    <col min="155" max="156" width="0" hidden="1" customWidth="1"/>
    <col min="157" max="164" width="9.140625" hidden="1" customWidth="1"/>
  </cols>
  <sheetData>
    <row r="1" spans="1:163">
      <c r="EY1" t="s">
        <v>15</v>
      </c>
      <c r="EZ1" t="s">
        <v>16</v>
      </c>
    </row>
    <row r="2" spans="1:163" ht="18.75">
      <c r="C2" s="14" t="s">
        <v>14</v>
      </c>
      <c r="EY2">
        <v>1</v>
      </c>
      <c r="EZ2">
        <v>40</v>
      </c>
      <c r="FA2">
        <v>20</v>
      </c>
      <c r="FB2">
        <v>10</v>
      </c>
      <c r="FC2">
        <v>10</v>
      </c>
      <c r="FD2">
        <v>20</v>
      </c>
      <c r="FE2" t="s">
        <v>12</v>
      </c>
      <c r="FG2">
        <f>E4*6.5%</f>
        <v>3.25</v>
      </c>
    </row>
    <row r="3" spans="1:163">
      <c r="EY3">
        <v>2</v>
      </c>
      <c r="EZ3">
        <v>35</v>
      </c>
      <c r="FA3">
        <v>25</v>
      </c>
      <c r="FB3">
        <v>15</v>
      </c>
      <c r="FC3">
        <v>20</v>
      </c>
      <c r="FD3">
        <v>30</v>
      </c>
      <c r="FE3" t="s">
        <v>11</v>
      </c>
      <c r="FG3">
        <f>FG2*E5</f>
        <v>32.5</v>
      </c>
    </row>
    <row r="4" spans="1:163">
      <c r="C4" s="13" t="s">
        <v>10</v>
      </c>
      <c r="D4" s="13" t="s">
        <v>2</v>
      </c>
      <c r="E4" s="15" t="s">
        <v>13</v>
      </c>
      <c r="F4" s="12" t="s">
        <v>9</v>
      </c>
      <c r="EY4">
        <v>3</v>
      </c>
      <c r="EZ4">
        <v>25</v>
      </c>
      <c r="FA4">
        <f t="shared" ref="FA4:FA28" si="0">FA3+5</f>
        <v>30</v>
      </c>
      <c r="FB4">
        <v>20</v>
      </c>
      <c r="FC4">
        <v>30</v>
      </c>
      <c r="FD4">
        <v>40</v>
      </c>
      <c r="FE4" t="s">
        <v>8</v>
      </c>
      <c r="FG4">
        <f>FG3/(EZ28/100)</f>
        <v>81.25</v>
      </c>
    </row>
    <row r="5" spans="1:163">
      <c r="A5" s="11"/>
      <c r="C5" s="10" t="s">
        <v>7</v>
      </c>
      <c r="D5" s="10" t="s">
        <v>2</v>
      </c>
      <c r="E5" s="16">
        <v>10</v>
      </c>
      <c r="F5" s="9" t="s">
        <v>6</v>
      </c>
      <c r="EY5">
        <v>4</v>
      </c>
      <c r="EZ5">
        <v>20</v>
      </c>
      <c r="FA5">
        <f t="shared" si="0"/>
        <v>35</v>
      </c>
      <c r="FC5">
        <v>40</v>
      </c>
    </row>
    <row r="6" spans="1:163">
      <c r="C6" s="10" t="s">
        <v>5</v>
      </c>
      <c r="D6" s="10" t="s">
        <v>2</v>
      </c>
      <c r="E6" s="16">
        <v>50</v>
      </c>
      <c r="F6" s="9" t="s">
        <v>4</v>
      </c>
      <c r="EY6">
        <v>5</v>
      </c>
      <c r="EZ6">
        <v>17.5</v>
      </c>
      <c r="FA6">
        <f t="shared" si="0"/>
        <v>40</v>
      </c>
      <c r="FC6">
        <v>50</v>
      </c>
      <c r="FE6" t="s">
        <v>3</v>
      </c>
      <c r="FG6">
        <f>FG4/E6</f>
        <v>1.625</v>
      </c>
    </row>
    <row r="7" spans="1:163">
      <c r="C7" s="10" t="s">
        <v>17</v>
      </c>
      <c r="D7" s="10" t="s">
        <v>2</v>
      </c>
      <c r="E7" s="16">
        <v>1</v>
      </c>
      <c r="F7" s="9" t="s">
        <v>18</v>
      </c>
      <c r="EY7">
        <v>6</v>
      </c>
      <c r="EZ7">
        <v>14.5</v>
      </c>
      <c r="FA7">
        <f t="shared" si="0"/>
        <v>45</v>
      </c>
    </row>
    <row r="8" spans="1:163">
      <c r="EY8">
        <v>7</v>
      </c>
      <c r="EZ8">
        <v>12.5</v>
      </c>
      <c r="FA8">
        <f t="shared" si="0"/>
        <v>50</v>
      </c>
      <c r="FG8">
        <f>FG3*0.3</f>
        <v>9.75</v>
      </c>
    </row>
    <row r="9" spans="1:163">
      <c r="EY9">
        <v>8</v>
      </c>
      <c r="EZ9">
        <v>10</v>
      </c>
      <c r="FA9">
        <f t="shared" si="0"/>
        <v>55</v>
      </c>
    </row>
    <row r="10" spans="1:163">
      <c r="EY10">
        <v>9</v>
      </c>
      <c r="EZ10">
        <v>8.5</v>
      </c>
      <c r="FA10">
        <f t="shared" si="0"/>
        <v>60</v>
      </c>
    </row>
    <row r="11" spans="1:163">
      <c r="EY11">
        <v>10</v>
      </c>
      <c r="EZ11">
        <v>7</v>
      </c>
      <c r="FA11">
        <f t="shared" si="0"/>
        <v>65</v>
      </c>
    </row>
    <row r="12" spans="1:163">
      <c r="EY12">
        <v>11</v>
      </c>
      <c r="EZ12">
        <v>6</v>
      </c>
      <c r="FA12">
        <f t="shared" si="0"/>
        <v>70</v>
      </c>
    </row>
    <row r="13" spans="1:163">
      <c r="EY13">
        <v>12</v>
      </c>
      <c r="EZ13">
        <v>5</v>
      </c>
      <c r="FA13">
        <f t="shared" si="0"/>
        <v>75</v>
      </c>
    </row>
    <row r="14" spans="1:163">
      <c r="EY14">
        <v>13</v>
      </c>
      <c r="EZ14">
        <v>4.5</v>
      </c>
      <c r="FA14">
        <f t="shared" si="0"/>
        <v>80</v>
      </c>
    </row>
    <row r="15" spans="1:163">
      <c r="EY15">
        <v>14</v>
      </c>
      <c r="EZ15">
        <v>4</v>
      </c>
      <c r="FA15">
        <f t="shared" si="0"/>
        <v>85</v>
      </c>
    </row>
    <row r="16" spans="1:163">
      <c r="C16" s="7" t="s">
        <v>1</v>
      </c>
      <c r="D16" s="8">
        <f>FG6</f>
        <v>1.625</v>
      </c>
      <c r="E16" s="7" t="s">
        <v>0</v>
      </c>
      <c r="EY16">
        <v>15</v>
      </c>
      <c r="EZ16">
        <v>3.5</v>
      </c>
      <c r="FA16">
        <f t="shared" si="0"/>
        <v>90</v>
      </c>
    </row>
    <row r="17" spans="1:157">
      <c r="B17" s="3"/>
      <c r="C17" s="2"/>
      <c r="EY17">
        <v>16</v>
      </c>
      <c r="EZ17">
        <v>2.5</v>
      </c>
      <c r="FA17">
        <f t="shared" si="0"/>
        <v>95</v>
      </c>
    </row>
    <row r="18" spans="1:157">
      <c r="A18" s="1"/>
      <c r="B18" s="3"/>
      <c r="C18" s="2"/>
      <c r="EY18">
        <v>17</v>
      </c>
      <c r="EZ18">
        <v>2.25</v>
      </c>
      <c r="FA18">
        <f t="shared" si="0"/>
        <v>100</v>
      </c>
    </row>
    <row r="19" spans="1:157">
      <c r="A19" s="1"/>
      <c r="B19" s="6"/>
      <c r="C19" s="5"/>
      <c r="EY19">
        <v>18</v>
      </c>
      <c r="EZ19">
        <v>2.125</v>
      </c>
      <c r="FA19">
        <f t="shared" si="0"/>
        <v>105</v>
      </c>
    </row>
    <row r="20" spans="1:157">
      <c r="A20" s="4"/>
      <c r="B20" s="3"/>
      <c r="C20" s="2"/>
      <c r="EY20">
        <v>19</v>
      </c>
      <c r="EZ20">
        <v>2</v>
      </c>
      <c r="FA20">
        <f t="shared" si="0"/>
        <v>110</v>
      </c>
    </row>
    <row r="21" spans="1:157">
      <c r="A21" s="1"/>
      <c r="B21" s="3"/>
      <c r="C21" s="2"/>
      <c r="EY21">
        <v>20</v>
      </c>
      <c r="EZ21">
        <v>1.75</v>
      </c>
      <c r="FA21">
        <f t="shared" si="0"/>
        <v>115</v>
      </c>
    </row>
    <row r="22" spans="1:157">
      <c r="A22" s="1"/>
      <c r="EY22">
        <v>21</v>
      </c>
      <c r="EZ22">
        <v>1.5</v>
      </c>
      <c r="FA22">
        <f t="shared" si="0"/>
        <v>120</v>
      </c>
    </row>
    <row r="23" spans="1:157">
      <c r="EY23">
        <v>22</v>
      </c>
      <c r="EZ23">
        <v>1.25</v>
      </c>
      <c r="FA23">
        <f t="shared" si="0"/>
        <v>125</v>
      </c>
    </row>
    <row r="24" spans="1:157">
      <c r="EY24">
        <v>23</v>
      </c>
      <c r="EZ24">
        <v>1</v>
      </c>
      <c r="FA24">
        <f t="shared" si="0"/>
        <v>130</v>
      </c>
    </row>
    <row r="25" spans="1:157">
      <c r="EY25">
        <v>24</v>
      </c>
      <c r="EZ25">
        <v>0.5</v>
      </c>
      <c r="FA25">
        <f t="shared" si="0"/>
        <v>135</v>
      </c>
    </row>
    <row r="26" spans="1:157">
      <c r="EY26">
        <v>25</v>
      </c>
      <c r="EZ26">
        <v>0</v>
      </c>
      <c r="FA26">
        <f t="shared" si="0"/>
        <v>140</v>
      </c>
    </row>
    <row r="27" spans="1:157">
      <c r="FA27">
        <f t="shared" si="0"/>
        <v>145</v>
      </c>
    </row>
    <row r="28" spans="1:157">
      <c r="EZ28">
        <f>LOOKUP(E7,EY2:EY26,EZ2:EZ26)</f>
        <v>40</v>
      </c>
      <c r="FA28">
        <f t="shared" si="0"/>
        <v>150</v>
      </c>
    </row>
  </sheetData>
  <sheetProtection password="F42B" sheet="1" objects="1" scenarios="1"/>
  <dataValidations count="4">
    <dataValidation type="list" allowBlank="1" showInputMessage="1" showErrorMessage="1" prompt="Successful passive transfer is defined as serum IgG levels of 10mg/ml. Aiming for 15mg/ml will result in more calves on average being 10mg/ml or greater." sqref="E5">
      <formula1>$FB$2:$FB$4</formula1>
    </dataValidation>
    <dataValidation type="list" allowBlank="1" showInputMessage="1" showErrorMessage="1" sqref="E4">
      <formula1>$FA$2:$FA$28</formula1>
    </dataValidation>
    <dataValidation type="list" allowBlank="1" showInputMessage="1" showErrorMessage="1" prompt="High quality colostrum has over 50mg IgG/ml, low quality has less than 30mg IgG/ml._x000a_If unsure of quality use values less than 30mg IgG/ml" sqref="E6">
      <formula1>$FC$2:$FC$6</formula1>
    </dataValidation>
    <dataValidation type="list" allowBlank="1" showErrorMessage="1" error="Ability of gut to absorb IgG is now 0%" sqref="E7">
      <formula1>$EY$2:$EY$25</formula1>
    </dataValidation>
  </dataValidations>
  <pageMargins left="0.7" right="0.7" top="0.75" bottom="0.75" header="0.3" footer="0.3"/>
  <pageSetup paperSize="9" orientation="portrait" horizont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Calculating Colostrum Amounts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Robert Cumbrae-Stewart</cp:lastModifiedBy>
  <dcterms:created xsi:type="dcterms:W3CDTF">2010-02-18T22:27:39Z</dcterms:created>
  <dcterms:modified xsi:type="dcterms:W3CDTF">2012-07-26T03:51:27Z</dcterms:modified>
</cp:coreProperties>
</file>