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ryaustralia-my.sharepoint.com/personal/vanessa_fischer_dairyaustralia_com_au/Documents/Documents/_H Drive/"/>
    </mc:Choice>
  </mc:AlternateContent>
  <xr:revisionPtr revIDLastSave="0" documentId="8_{F3560ECA-6EF3-4C7D-8D74-0795B3E41E20}" xr6:coauthVersionLast="47" xr6:coauthVersionMax="47" xr10:uidLastSave="{00000000-0000-0000-0000-000000000000}"/>
  <bookViews>
    <workbookView xWindow="-110" yWindow="-110" windowWidth="38620" windowHeight="21220" xr2:uid="{835DDA73-83B2-48B8-A4BA-13D9153C7EE8}"/>
  </bookViews>
  <sheets>
    <sheet name="VIC" sheetId="2" r:id="rId1"/>
    <sheet name="VIC Monthly" sheetId="1" r:id="rId2"/>
    <sheet name="VIC Graphs" sheetId="3" r:id="rId3"/>
  </sheets>
  <definedNames>
    <definedName name="location" localSheetId="0">#REF!</definedName>
    <definedName name="location" localSheetId="2">#REF!</definedName>
    <definedName name="location" localSheetId="1">#REF!</definedName>
    <definedName name="location">#REF!</definedName>
    <definedName name="location2">#REF!</definedName>
    <definedName name="_xlnm.Print_Area" localSheetId="0">VIC!$A$1:$G$49</definedName>
    <definedName name="_xlnm.Print_Area" localSheetId="1">'VIC Monthly'!$A$1:$S$58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2" l="1"/>
  <c r="F47" i="2"/>
  <c r="E47" i="2"/>
  <c r="D47" i="2"/>
  <c r="D41" i="2"/>
  <c r="G41" i="2"/>
  <c r="F41" i="2"/>
  <c r="E41" i="2"/>
  <c r="G32" i="2"/>
  <c r="E32" i="2"/>
  <c r="D32" i="2"/>
  <c r="F27" i="2"/>
  <c r="E27" i="2"/>
  <c r="G23" i="2"/>
  <c r="F23" i="2"/>
  <c r="B23" i="2"/>
  <c r="G27" i="2"/>
  <c r="E23" i="2"/>
  <c r="D27" i="2"/>
  <c r="G26" i="2"/>
  <c r="E26" i="2"/>
  <c r="D26" i="2"/>
  <c r="G15" i="2"/>
  <c r="E14" i="2"/>
  <c r="D14" i="2"/>
  <c r="E11" i="2"/>
  <c r="E15" i="2"/>
  <c r="F15" i="2"/>
  <c r="D15" i="2"/>
  <c r="G14" i="2"/>
  <c r="F14" i="2"/>
  <c r="R44" i="1"/>
  <c r="J44" i="1"/>
  <c r="R41" i="1"/>
  <c r="J41" i="1"/>
  <c r="R38" i="1"/>
  <c r="J38" i="1"/>
  <c r="R35" i="1"/>
  <c r="J35" i="1"/>
  <c r="R32" i="1"/>
  <c r="J32" i="1"/>
  <c r="R29" i="1"/>
  <c r="J29" i="1"/>
  <c r="R26" i="1"/>
  <c r="J26" i="1"/>
  <c r="R23" i="1"/>
  <c r="J23" i="1"/>
  <c r="R20" i="1"/>
  <c r="J20" i="1"/>
  <c r="R17" i="1"/>
  <c r="J17" i="1"/>
  <c r="R14" i="1"/>
  <c r="J14" i="1"/>
  <c r="H15" i="1"/>
  <c r="J15" i="1" s="1"/>
  <c r="Q12" i="1"/>
  <c r="Q15" i="1" s="1"/>
  <c r="Q18" i="1" s="1"/>
  <c r="Q21" i="1" s="1"/>
  <c r="Q24" i="1" s="1"/>
  <c r="Q27" i="1" s="1"/>
  <c r="Q30" i="1" s="1"/>
  <c r="Q33" i="1" s="1"/>
  <c r="Q36" i="1" s="1"/>
  <c r="Q39" i="1" s="1"/>
  <c r="Q42" i="1" s="1"/>
  <c r="Q45" i="1" s="1"/>
  <c r="Q47" i="1" s="1"/>
  <c r="Q49" i="1" s="1"/>
  <c r="P12" i="1"/>
  <c r="P15" i="1" s="1"/>
  <c r="M12" i="1"/>
  <c r="M15" i="1" s="1"/>
  <c r="M18" i="1" s="1"/>
  <c r="M21" i="1" s="1"/>
  <c r="M24" i="1" s="1"/>
  <c r="M27" i="1" s="1"/>
  <c r="M30" i="1" s="1"/>
  <c r="M33" i="1" s="1"/>
  <c r="M36" i="1" s="1"/>
  <c r="M39" i="1" s="1"/>
  <c r="M42" i="1" s="1"/>
  <c r="M45" i="1" s="1"/>
  <c r="M47" i="1" s="1"/>
  <c r="M49" i="1" s="1"/>
  <c r="I12" i="1"/>
  <c r="I15" i="1" s="1"/>
  <c r="I18" i="1" s="1"/>
  <c r="I21" i="1" s="1"/>
  <c r="I24" i="1" s="1"/>
  <c r="I27" i="1" s="1"/>
  <c r="I30" i="1" s="1"/>
  <c r="I33" i="1" s="1"/>
  <c r="I36" i="1" s="1"/>
  <c r="I39" i="1" s="1"/>
  <c r="I42" i="1" s="1"/>
  <c r="I45" i="1" s="1"/>
  <c r="I47" i="1" s="1"/>
  <c r="I49" i="1" s="1"/>
  <c r="E12" i="1"/>
  <c r="E15" i="1" s="1"/>
  <c r="E18" i="1" s="1"/>
  <c r="E21" i="1" s="1"/>
  <c r="E24" i="1" s="1"/>
  <c r="E27" i="1" s="1"/>
  <c r="E30" i="1" s="1"/>
  <c r="E33" i="1" s="1"/>
  <c r="E36" i="1" s="1"/>
  <c r="E39" i="1" s="1"/>
  <c r="E42" i="1" s="1"/>
  <c r="E45" i="1" s="1"/>
  <c r="E47" i="1" s="1"/>
  <c r="R11" i="1"/>
  <c r="L12" i="1"/>
  <c r="N12" i="1" s="1"/>
  <c r="J11" i="1"/>
  <c r="H12" i="1"/>
  <c r="J12" i="1" s="1"/>
  <c r="D12" i="1"/>
  <c r="F12" i="1" s="1"/>
  <c r="E49" i="1" l="1"/>
  <c r="H18" i="1"/>
  <c r="J18" i="1" s="1"/>
  <c r="L15" i="1"/>
  <c r="N15" i="1" s="1"/>
  <c r="R15" i="1"/>
  <c r="P18" i="1"/>
  <c r="D15" i="1"/>
  <c r="F15" i="1" s="1"/>
  <c r="R12" i="1"/>
  <c r="N11" i="1"/>
  <c r="N14" i="1"/>
  <c r="N17" i="1"/>
  <c r="N20" i="1"/>
  <c r="N23" i="1"/>
  <c r="N26" i="1"/>
  <c r="N29" i="1"/>
  <c r="N32" i="1"/>
  <c r="N35" i="1"/>
  <c r="N38" i="1"/>
  <c r="N41" i="1"/>
  <c r="N44" i="1"/>
  <c r="D11" i="2"/>
  <c r="F26" i="2"/>
  <c r="F11" i="1"/>
  <c r="F14" i="1"/>
  <c r="F17" i="1"/>
  <c r="F20" i="1"/>
  <c r="F23" i="1"/>
  <c r="F26" i="1"/>
  <c r="F29" i="1"/>
  <c r="F32" i="1"/>
  <c r="F35" i="1"/>
  <c r="F38" i="1"/>
  <c r="F41" i="1"/>
  <c r="F44" i="1"/>
  <c r="F11" i="2"/>
  <c r="D23" i="2"/>
  <c r="G11" i="2"/>
  <c r="F32" i="2"/>
  <c r="D18" i="1" l="1"/>
  <c r="L18" i="1"/>
  <c r="P21" i="1"/>
  <c r="R18" i="1"/>
  <c r="H21" i="1"/>
  <c r="J21" i="1" l="1"/>
  <c r="H24" i="1"/>
  <c r="F18" i="1"/>
  <c r="D21" i="1"/>
  <c r="R21" i="1"/>
  <c r="P24" i="1"/>
  <c r="N18" i="1"/>
  <c r="L21" i="1"/>
  <c r="P27" i="1" l="1"/>
  <c r="R24" i="1"/>
  <c r="N21" i="1"/>
  <c r="L24" i="1"/>
  <c r="F21" i="1"/>
  <c r="D24" i="1"/>
  <c r="J24" i="1"/>
  <c r="H27" i="1"/>
  <c r="F24" i="1" l="1"/>
  <c r="D27" i="1"/>
  <c r="N24" i="1"/>
  <c r="L27" i="1"/>
  <c r="J27" i="1"/>
  <c r="H30" i="1"/>
  <c r="P30" i="1"/>
  <c r="R27" i="1"/>
  <c r="F27" i="1" l="1"/>
  <c r="D30" i="1"/>
  <c r="P33" i="1"/>
  <c r="R30" i="1"/>
  <c r="N27" i="1"/>
  <c r="L30" i="1"/>
  <c r="J30" i="1"/>
  <c r="H33" i="1"/>
  <c r="J33" i="1" l="1"/>
  <c r="H36" i="1"/>
  <c r="N30" i="1"/>
  <c r="L33" i="1"/>
  <c r="P36" i="1"/>
  <c r="R33" i="1"/>
  <c r="F30" i="1"/>
  <c r="D33" i="1"/>
  <c r="N33" i="1" l="1"/>
  <c r="L36" i="1"/>
  <c r="F33" i="1"/>
  <c r="D36" i="1"/>
  <c r="P39" i="1"/>
  <c r="R36" i="1"/>
  <c r="J36" i="1"/>
  <c r="H39" i="1"/>
  <c r="J39" i="1" l="1"/>
  <c r="H42" i="1"/>
  <c r="P42" i="1"/>
  <c r="R39" i="1"/>
  <c r="F36" i="1"/>
  <c r="D39" i="1"/>
  <c r="N36" i="1"/>
  <c r="L39" i="1"/>
  <c r="N39" i="1" l="1"/>
  <c r="L42" i="1"/>
  <c r="F39" i="1"/>
  <c r="D42" i="1"/>
  <c r="P45" i="1"/>
  <c r="R42" i="1"/>
  <c r="J42" i="1"/>
  <c r="H45" i="1"/>
  <c r="H47" i="1" l="1"/>
  <c r="J45" i="1"/>
  <c r="P47" i="1"/>
  <c r="R45" i="1"/>
  <c r="F42" i="1"/>
  <c r="D45" i="1"/>
  <c r="N42" i="1"/>
  <c r="L45" i="1"/>
  <c r="J47" i="1" l="1"/>
  <c r="H49" i="1"/>
  <c r="N45" i="1"/>
  <c r="L47" i="1"/>
  <c r="F45" i="1"/>
  <c r="D47" i="1"/>
  <c r="R47" i="1"/>
  <c r="P49" i="1"/>
  <c r="D49" i="1" l="1"/>
  <c r="F47" i="1"/>
  <c r="L49" i="1"/>
  <c r="N47" i="1"/>
</calcChain>
</file>

<file path=xl/sharedStrings.xml><?xml version="1.0" encoding="utf-8"?>
<sst xmlns="http://schemas.openxmlformats.org/spreadsheetml/2006/main" count="107" uniqueCount="48">
  <si>
    <t>Victoria Milk Production</t>
  </si>
  <si>
    <t>(million litres)</t>
  </si>
  <si>
    <t>Eastern</t>
  </si>
  <si>
    <t>Northern</t>
  </si>
  <si>
    <t>Western</t>
  </si>
  <si>
    <t>Total VIC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</si>
  <si>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</si>
  <si>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</si>
  <si>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</si>
  <si>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</si>
  <si>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</si>
  <si>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</si>
  <si>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</si>
  <si>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</si>
  <si>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</si>
  <si>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</si>
  <si>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</si>
  <si>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</si>
  <si>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</si>
  <si>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</si>
  <si>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</si>
  <si>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</si>
  <si>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</si>
  <si>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>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</si>
  <si>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</si>
  <si>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</si>
  <si>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</si>
  <si>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</si>
  <si>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</si>
  <si>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Victoria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</si>
  <si>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</si>
  <si>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</si>
  <si>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</si>
  <si>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</si>
  <si>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</si>
  <si>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</si>
  <si>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</si>
  <si>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22/23 by Region</t>
  </si>
  <si>
    <t>21/22</t>
  </si>
  <si>
    <t>22/23</t>
  </si>
  <si>
    <t>VIC</t>
  </si>
  <si>
    <t>June-21</t>
  </si>
  <si>
    <t>June-22</t>
  </si>
  <si>
    <t>June-23</t>
  </si>
  <si>
    <t>% change 22 &amp; 23</t>
  </si>
  <si>
    <t>2020/2021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</si>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</sst>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4" fontId="2" fillId="0" borderId="0" xfId="3" applyNumberFormat="1" applyFont="1"/>
    <xf numFmtId="165" fontId="2" fillId="0" borderId="0" xfId="3" applyNumberFormat="1" applyFont="1"/>
    <xf numFmtId="165" fontId="3" fillId="2" borderId="0" xfId="3" applyNumberFormat="1" applyFont="1" applyFill="1" applyAlignment="1">
      <alignment horizontal="center"/>
    </xf>
    <xf numFmtId="0" fontId="4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5" fontId="5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164" fontId="5" fillId="0" borderId="1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5" fontId="5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7" fillId="0" borderId="4" xfId="3" applyNumberFormat="1" applyFont="1" applyBorder="1" applyAlignment="1">
      <alignment horizontal="right"/>
    </xf>
    <xf numFmtId="164" fontId="7" fillId="0" borderId="0" xfId="3" applyNumberFormat="1" applyFont="1" applyAlignment="1">
      <alignment horizontal="right"/>
    </xf>
    <xf numFmtId="165" fontId="7" fillId="0" borderId="5" xfId="3" applyNumberFormat="1" applyFont="1" applyBorder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5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5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164" fontId="2" fillId="0" borderId="6" xfId="3" applyNumberFormat="1" applyFont="1" applyBorder="1"/>
    <xf numFmtId="0" fontId="5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5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3" fontId="2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3" fontId="2" fillId="0" borderId="12" xfId="0" quotePrefix="1" applyNumberFormat="1" applyFont="1" applyBorder="1" applyAlignment="1">
      <alignment horizontal="right"/>
    </xf>
    <xf numFmtId="3" fontId="2" fillId="0" borderId="13" xfId="0" quotePrefix="1" applyNumberFormat="1" applyFont="1" applyBorder="1" applyAlignment="1">
      <alignment horizontal="right"/>
    </xf>
    <xf numFmtId="3" fontId="2" fillId="0" borderId="14" xfId="0" quotePrefix="1" applyNumberFormat="1" applyFont="1" applyBorder="1" applyAlignment="1">
      <alignment horizontal="right"/>
    </xf>
    <xf numFmtId="0" fontId="5" fillId="2" borderId="15" xfId="0" applyFont="1" applyFill="1" applyBorder="1"/>
    <xf numFmtId="0" fontId="2" fillId="0" borderId="16" xfId="0" applyFont="1" applyBorder="1" applyAlignment="1">
      <alignment horizontal="right"/>
    </xf>
    <xf numFmtId="3" fontId="2" fillId="0" borderId="17" xfId="1" applyNumberFormat="1" applyFont="1" applyFill="1" applyBorder="1"/>
    <xf numFmtId="3" fontId="2" fillId="0" borderId="18" xfId="1" applyNumberFormat="1" applyFont="1" applyFill="1" applyBorder="1"/>
    <xf numFmtId="3" fontId="2" fillId="0" borderId="19" xfId="1" applyNumberFormat="1" applyFont="1" applyFill="1" applyBorder="1"/>
    <xf numFmtId="0" fontId="5" fillId="0" borderId="0" xfId="0" applyFont="1"/>
    <xf numFmtId="0" fontId="2" fillId="0" borderId="20" xfId="0" applyFont="1" applyBorder="1" applyAlignment="1">
      <alignment horizontal="right"/>
    </xf>
    <xf numFmtId="3" fontId="2" fillId="0" borderId="21" xfId="1" applyNumberFormat="1" applyFont="1" applyFill="1" applyBorder="1"/>
    <xf numFmtId="3" fontId="2" fillId="0" borderId="0" xfId="1" applyNumberFormat="1" applyFont="1" applyFill="1" applyBorder="1"/>
    <xf numFmtId="3" fontId="2" fillId="0" borderId="20" xfId="2" applyNumberFormat="1" applyFont="1" applyFill="1" applyBorder="1"/>
    <xf numFmtId="0" fontId="5" fillId="0" borderId="21" xfId="0" applyFont="1" applyBorder="1"/>
    <xf numFmtId="0" fontId="9" fillId="0" borderId="20" xfId="0" applyFont="1" applyBorder="1" applyAlignment="1">
      <alignment horizontal="right"/>
    </xf>
    <xf numFmtId="0" fontId="9" fillId="0" borderId="0" xfId="0" applyFont="1"/>
    <xf numFmtId="165" fontId="9" fillId="0" borderId="21" xfId="2" applyNumberFormat="1" applyFont="1" applyFill="1" applyBorder="1"/>
    <xf numFmtId="165" fontId="9" fillId="0" borderId="0" xfId="1" applyNumberFormat="1" applyFont="1" applyFill="1" applyBorder="1"/>
    <xf numFmtId="165" fontId="9" fillId="0" borderId="20" xfId="2" applyNumberFormat="1" applyFont="1" applyFill="1" applyBorder="1"/>
    <xf numFmtId="0" fontId="9" fillId="0" borderId="21" xfId="0" applyFont="1" applyBorder="1"/>
    <xf numFmtId="165" fontId="9" fillId="0" borderId="21" xfId="1" applyNumberFormat="1" applyFont="1" applyFill="1" applyBorder="1"/>
    <xf numFmtId="0" fontId="9" fillId="0" borderId="5" xfId="0" applyFont="1" applyBorder="1"/>
    <xf numFmtId="0" fontId="9" fillId="0" borderId="4" xfId="0" applyFont="1" applyBorder="1"/>
    <xf numFmtId="0" fontId="5" fillId="2" borderId="22" xfId="0" applyFont="1" applyFill="1" applyBorder="1"/>
    <xf numFmtId="0" fontId="2" fillId="0" borderId="23" xfId="0" applyFont="1" applyBorder="1" applyAlignment="1">
      <alignment horizontal="right"/>
    </xf>
    <xf numFmtId="0" fontId="2" fillId="0" borderId="13" xfId="0" applyFont="1" applyBorder="1"/>
    <xf numFmtId="165" fontId="2" fillId="0" borderId="24" xfId="1" applyNumberFormat="1" applyFont="1" applyFill="1" applyBorder="1"/>
    <xf numFmtId="165" fontId="2" fillId="0" borderId="13" xfId="1" applyNumberFormat="1" applyFont="1" applyFill="1" applyBorder="1"/>
    <xf numFmtId="165" fontId="2" fillId="0" borderId="23" xfId="2" applyNumberFormat="1" applyFont="1" applyFill="1" applyBorder="1"/>
    <xf numFmtId="165" fontId="2" fillId="0" borderId="21" xfId="1" applyNumberFormat="1" applyFont="1" applyFill="1" applyBorder="1"/>
    <xf numFmtId="165" fontId="2" fillId="0" borderId="0" xfId="1" applyNumberFormat="1" applyFont="1" applyFill="1" applyBorder="1"/>
    <xf numFmtId="165" fontId="2" fillId="0" borderId="20" xfId="2" applyNumberFormat="1" applyFont="1" applyFill="1" applyBorder="1"/>
    <xf numFmtId="0" fontId="5" fillId="0" borderId="25" xfId="0" applyFont="1" applyBorder="1"/>
    <xf numFmtId="0" fontId="2" fillId="0" borderId="7" xfId="0" applyFont="1" applyBorder="1" applyAlignment="1">
      <alignment horizontal="right"/>
    </xf>
    <xf numFmtId="0" fontId="2" fillId="0" borderId="26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2" applyNumberFormat="1" applyFont="1" applyFill="1" applyBorder="1"/>
    <xf numFmtId="0" fontId="2" fillId="0" borderId="27" xfId="0" applyFont="1" applyBorder="1" applyAlignment="1">
      <alignment horizontal="right"/>
    </xf>
    <xf numFmtId="3" fontId="2" fillId="0" borderId="28" xfId="1" applyNumberFormat="1" applyFont="1" applyFill="1" applyBorder="1"/>
    <xf numFmtId="3" fontId="2" fillId="0" borderId="29" xfId="0" quotePrefix="1" applyNumberFormat="1" applyFont="1" applyBorder="1" applyAlignment="1">
      <alignment horizontal="right"/>
    </xf>
    <xf numFmtId="3" fontId="2" fillId="0" borderId="30" xfId="0" quotePrefix="1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5" fillId="0" borderId="29" xfId="0" applyFont="1" applyBorder="1"/>
    <xf numFmtId="0" fontId="2" fillId="0" borderId="32" xfId="0" applyFont="1" applyBorder="1" applyAlignment="1">
      <alignment horizontal="right"/>
    </xf>
    <xf numFmtId="165" fontId="2" fillId="0" borderId="25" xfId="1" applyNumberFormat="1" applyFont="1" applyFill="1" applyBorder="1"/>
    <xf numFmtId="165" fontId="2" fillId="0" borderId="33" xfId="1" applyNumberFormat="1" applyFont="1" applyFill="1" applyBorder="1"/>
    <xf numFmtId="165" fontId="2" fillId="0" borderId="32" xfId="2" applyNumberFormat="1" applyFont="1" applyFill="1" applyBorder="1"/>
    <xf numFmtId="3" fontId="2" fillId="0" borderId="0" xfId="0" applyNumberFormat="1" applyFont="1"/>
    <xf numFmtId="10" fontId="2" fillId="0" borderId="24" xfId="1" applyNumberFormat="1" applyFont="1" applyFill="1" applyBorder="1"/>
    <xf numFmtId="10" fontId="2" fillId="0" borderId="13" xfId="1" applyNumberFormat="1" applyFont="1" applyFill="1" applyBorder="1"/>
    <xf numFmtId="10" fontId="2" fillId="0" borderId="23" xfId="2" applyNumberFormat="1" applyFont="1" applyFill="1" applyBorder="1"/>
    <xf numFmtId="10" fontId="2" fillId="0" borderId="21" xfId="1" applyNumberFormat="1" applyFont="1" applyFill="1" applyBorder="1"/>
    <xf numFmtId="10" fontId="2" fillId="0" borderId="0" xfId="1" applyNumberFormat="1" applyFont="1" applyFill="1" applyBorder="1"/>
    <xf numFmtId="10" fontId="2" fillId="0" borderId="20" xfId="2" applyNumberFormat="1" applyFont="1" applyFill="1" applyBorder="1"/>
    <xf numFmtId="0" fontId="9" fillId="0" borderId="25" xfId="0" applyFont="1" applyBorder="1"/>
    <xf numFmtId="0" fontId="9" fillId="0" borderId="32" xfId="0" applyFont="1" applyBorder="1" applyAlignment="1">
      <alignment horizontal="right"/>
    </xf>
    <xf numFmtId="165" fontId="9" fillId="0" borderId="25" xfId="0" applyNumberFormat="1" applyFont="1" applyBorder="1"/>
    <xf numFmtId="165" fontId="9" fillId="0" borderId="33" xfId="0" applyNumberFormat="1" applyFont="1" applyBorder="1"/>
    <xf numFmtId="165" fontId="9" fillId="0" borderId="32" xfId="0" applyNumberFormat="1" applyFont="1" applyBorder="1"/>
    <xf numFmtId="164" fontId="8" fillId="0" borderId="0" xfId="0" applyNumberFormat="1" applyFont="1"/>
    <xf numFmtId="0" fontId="9" fillId="0" borderId="0" xfId="0" applyFont="1" applyAlignment="1">
      <alignment horizontal="right"/>
    </xf>
    <xf numFmtId="165" fontId="9" fillId="0" borderId="0" xfId="0" applyNumberFormat="1" applyFont="1"/>
    <xf numFmtId="0" fontId="8" fillId="0" borderId="0" xfId="3" applyFont="1"/>
  </cellXfs>
  <cellStyles count="4">
    <cellStyle name="Comma" xfId="1" builtinId="3"/>
    <cellStyle name="Normal" xfId="0" builtinId="0"/>
    <cellStyle name="Normal_MilkSales_National" xfId="3" xr:uid="{AF47C834-DAF0-463C-AF63-67465268F3D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Total Regions
2021/22 &amp; 2022/23</a:t>
            </a:r>
          </a:p>
        </c:rich>
      </c:tx>
      <c:layout>
        <c:manualLayout>
          <c:xMode val="edge"/>
          <c:yMode val="edge"/>
          <c:x val="0.28636375566690525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27313081117434E-2"/>
          <c:y val="0.1582608695652174"/>
          <c:w val="0.87500048550719411"/>
          <c:h val="0.68521739130434778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411866.37912406458</c:v>
              </c:pt>
              <c:pt idx="1">
                <c:v>471559.19620522246</c:v>
              </c:pt>
              <c:pt idx="2">
                <c:v>564660.15503999987</c:v>
              </c:pt>
              <c:pt idx="3">
                <c:v>623060.05553999986</c:v>
              </c:pt>
              <c:pt idx="4">
                <c:v>586380.68408999988</c:v>
              </c:pt>
              <c:pt idx="5">
                <c:v>541286.34297477338</c:v>
              </c:pt>
              <c:pt idx="6">
                <c:v>445156.34926866076</c:v>
              </c:pt>
              <c:pt idx="7">
                <c:v>347812.60558988806</c:v>
              </c:pt>
              <c:pt idx="8">
                <c:v>354223.20653276145</c:v>
              </c:pt>
              <c:pt idx="9">
                <c:v>357466.67531432002</c:v>
              </c:pt>
              <c:pt idx="10">
                <c:v>389314.72494647297</c:v>
              </c:pt>
              <c:pt idx="11">
                <c:v>371913.28437522904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6723-4329-B101-BC1627EF2EC2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386373.86286460684</c:v>
              </c:pt>
              <c:pt idx="1">
                <c:v>450615.31890442123</c:v>
              </c:pt>
              <c:pt idx="2">
                <c:v>527734.83767318213</c:v>
              </c:pt>
              <c:pt idx="3">
                <c:v>575715.72609729588</c:v>
              </c:pt>
              <c:pt idx="4">
                <c:v>519338.04793518456</c:v>
              </c:pt>
              <c:pt idx="5">
                <c:v>499009.04108487337</c:v>
              </c:pt>
              <c:pt idx="6">
                <c:v>423251.92839314742</c:v>
              </c:pt>
              <c:pt idx="7">
                <c:v>323689.83655126067</c:v>
              </c:pt>
              <c:pt idx="8">
                <c:v>333750.04290230508</c:v>
              </c:pt>
              <c:pt idx="9">
                <c:v>340058.08674668282</c:v>
              </c:pt>
              <c:pt idx="10">
                <c:v>388157.95149610407</c:v>
              </c:pt>
              <c:pt idx="11">
                <c:v>373346.19782189443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6723-4329-B101-BC1627EF2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71048"/>
        <c:axId val="618070656"/>
      </c:lineChart>
      <c:catAx>
        <c:axId val="61807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0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807065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10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5454570675698393E-2"/>
                <c:y val="8.5217391304347828E-2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95466475781436"/>
          <c:y val="0.93391304347826087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59055118110236227" l="0.59055118110236227" r="0.59055118110236227" t="0.39370078740157483" header="0.51181102362204722" footer="0.5118110236220472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Central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3722.7962500000003</c:v>
              </c:pt>
              <c:pt idx="1">
                <c:v>3849.0360000000001</c:v>
              </c:pt>
              <c:pt idx="2">
                <c:v>3848.6197500000003</c:v>
              </c:pt>
              <c:pt idx="3">
                <c:v>3867.9872500000001</c:v>
              </c:pt>
              <c:pt idx="4">
                <c:v>3772.6949999999997</c:v>
              </c:pt>
              <c:pt idx="5">
                <c:v>3915.9013828535935</c:v>
              </c:pt>
              <c:pt idx="6">
                <c:v>3866.6748106933323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FA50-42D5-94DD-B4769EA7B294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4091.1749999999997</c:v>
              </c:pt>
              <c:pt idx="1">
                <c:v>4294.92</c:v>
              </c:pt>
              <c:pt idx="2">
                <c:v>4411.05</c:v>
              </c:pt>
              <c:pt idx="3">
                <c:v>4177.8317499999994</c:v>
              </c:pt>
              <c:pt idx="4">
                <c:v>3797.93325</c:v>
              </c:pt>
              <c:pt idx="5">
                <c:v>3785.0412500000002</c:v>
              </c:pt>
              <c:pt idx="6">
                <c:v>3747.92625</c:v>
              </c:pt>
              <c:pt idx="7">
                <c:v>3170.1645000000003</c:v>
              </c:pt>
              <c:pt idx="8">
                <c:v>3744.0189999999998</c:v>
              </c:pt>
              <c:pt idx="9">
                <c:v>3268.87725</c:v>
              </c:pt>
              <c:pt idx="10">
                <c:v>3212.7509999999997</c:v>
              </c:pt>
              <c:pt idx="11">
                <c:v>3300.4929999999999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FA50-42D5-94DD-B4769EA7B294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4500.8680000000004</c:v>
              </c:pt>
              <c:pt idx="1">
                <c:v>4865.8159999999998</c:v>
              </c:pt>
              <c:pt idx="2">
                <c:v>4809.2820000000002</c:v>
              </c:pt>
              <c:pt idx="3">
                <c:v>4794.9229999999998</c:v>
              </c:pt>
              <c:pt idx="4">
                <c:v>4663.2979999999998</c:v>
              </c:pt>
              <c:pt idx="5">
                <c:v>4811.3959999999997</c:v>
              </c:pt>
              <c:pt idx="6">
                <c:v>4517.1499999999996</c:v>
              </c:pt>
              <c:pt idx="7">
                <c:v>3720.8620000000001</c:v>
              </c:pt>
              <c:pt idx="8">
                <c:v>4037.8939999999998</c:v>
              </c:pt>
              <c:pt idx="9">
                <c:v>3494.134</c:v>
              </c:pt>
              <c:pt idx="10">
                <c:v>3609.5459999999998</c:v>
              </c:pt>
              <c:pt idx="11">
                <c:v>3685.03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FA50-42D5-94DD-B4769EA7B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737088"/>
        <c:axId val="812211360"/>
      </c:lineChart>
      <c:catAx>
        <c:axId val="4647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22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21136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473708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Northern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9565.7379999999994</c:v>
              </c:pt>
              <c:pt idx="1">
                <c:v>9390.0769999999993</c:v>
              </c:pt>
              <c:pt idx="2">
                <c:v>9227.2510000000002</c:v>
              </c:pt>
              <c:pt idx="3">
                <c:v>8519.73</c:v>
              </c:pt>
              <c:pt idx="4">
                <c:v>7666.4849999999997</c:v>
              </c:pt>
              <c:pt idx="5">
                <c:v>8984.2440000000006</c:v>
              </c:pt>
              <c:pt idx="6">
                <c:v>9053.6139999999996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CC86-4344-A54E-8E9302E244B5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8793.0640000000003</c:v>
              </c:pt>
              <c:pt idx="1">
                <c:v>9039.7649999999994</c:v>
              </c:pt>
              <c:pt idx="2">
                <c:v>9682.3209999999999</c:v>
              </c:pt>
              <c:pt idx="3">
                <c:v>9170.2099999999991</c:v>
              </c:pt>
              <c:pt idx="4">
                <c:v>7576.7669999999998</c:v>
              </c:pt>
              <c:pt idx="5">
                <c:v>8752.9950000000008</c:v>
              </c:pt>
              <c:pt idx="6">
                <c:v>9675.1880000000001</c:v>
              </c:pt>
              <c:pt idx="7">
                <c:v>8721.9840000000004</c:v>
              </c:pt>
              <c:pt idx="8">
                <c:v>9097.1170000000002</c:v>
              </c:pt>
              <c:pt idx="9">
                <c:v>7823.2330000000002</c:v>
              </c:pt>
              <c:pt idx="10">
                <c:v>8591.4459999999999</c:v>
              </c:pt>
              <c:pt idx="11">
                <c:v>9218.9549999999999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CC86-4344-A54E-8E9302E244B5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9434.5949999999993</c:v>
              </c:pt>
              <c:pt idx="1">
                <c:v>9651.35</c:v>
              </c:pt>
              <c:pt idx="2">
                <c:v>9241.2510000000002</c:v>
              </c:pt>
              <c:pt idx="3">
                <c:v>9805.8619999999992</c:v>
              </c:pt>
              <c:pt idx="4">
                <c:v>9092.3739999999998</c:v>
              </c:pt>
              <c:pt idx="5">
                <c:v>10182.468000000001</c:v>
              </c:pt>
              <c:pt idx="6">
                <c:v>10040.382</c:v>
              </c:pt>
              <c:pt idx="7">
                <c:v>8744.2829999999994</c:v>
              </c:pt>
              <c:pt idx="8">
                <c:v>9312.8209999999999</c:v>
              </c:pt>
              <c:pt idx="9">
                <c:v>8658.8719999999994</c:v>
              </c:pt>
              <c:pt idx="10">
                <c:v>9041.6659999999993</c:v>
              </c:pt>
              <c:pt idx="11">
                <c:v>8790.7450000000008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CC86-4344-A54E-8E9302E2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215672"/>
        <c:axId val="181844360"/>
      </c:lineChart>
      <c:catAx>
        <c:axId val="81221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8184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84436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221567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South/East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47560.697999999997</c:v>
              </c:pt>
              <c:pt idx="1">
                <c:v>49274.707999999999</c:v>
              </c:pt>
              <c:pt idx="2">
                <c:v>48300.395000000004</c:v>
              </c:pt>
              <c:pt idx="3">
                <c:v>50129.787000000004</c:v>
              </c:pt>
              <c:pt idx="4">
                <c:v>47523.3</c:v>
              </c:pt>
              <c:pt idx="5">
                <c:v>47200.433891755136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EF77-4213-A1AF-7E5DF71F8324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50604.256999999998</c:v>
              </c:pt>
              <c:pt idx="1">
                <c:v>51414.100999999995</c:v>
              </c:pt>
              <c:pt idx="2">
                <c:v>54175.258000000002</c:v>
              </c:pt>
              <c:pt idx="3">
                <c:v>54524.639000000003</c:v>
              </c:pt>
              <c:pt idx="4">
                <c:v>47550.087</c:v>
              </c:pt>
              <c:pt idx="5">
                <c:v>46643.253000000012</c:v>
              </c:pt>
              <c:pt idx="6">
                <c:v>46810.390079999997</c:v>
              </c:pt>
              <c:pt idx="7">
                <c:v>39415.279999999999</c:v>
              </c:pt>
              <c:pt idx="8">
                <c:v>46504.505999999994</c:v>
              </c:pt>
              <c:pt idx="9">
                <c:v>43865.622000000003</c:v>
              </c:pt>
              <c:pt idx="10">
                <c:v>42599.933000000005</c:v>
              </c:pt>
              <c:pt idx="11">
                <c:v>43745.517000000007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EF77-4213-A1AF-7E5DF71F8324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47082.288</c:v>
              </c:pt>
              <c:pt idx="1">
                <c:v>50135.145999999993</c:v>
              </c:pt>
              <c:pt idx="2">
                <c:v>51028.712</c:v>
              </c:pt>
              <c:pt idx="3">
                <c:v>52945.354999999996</c:v>
              </c:pt>
              <c:pt idx="4">
                <c:v>51658.625999999997</c:v>
              </c:pt>
              <c:pt idx="5">
                <c:v>53838.099000000002</c:v>
              </c:pt>
              <c:pt idx="6">
                <c:v>48831.695999999996</c:v>
              </c:pt>
              <c:pt idx="7">
                <c:v>42468.201000000001</c:v>
              </c:pt>
              <c:pt idx="8">
                <c:v>46335.63</c:v>
              </c:pt>
              <c:pt idx="9">
                <c:v>44677.919999999998</c:v>
              </c:pt>
              <c:pt idx="10">
                <c:v>45956.103000000003</c:v>
              </c:pt>
              <c:pt idx="11">
                <c:v>45814.54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EF77-4213-A1AF-7E5DF71F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736128"/>
        <c:axId val="955745536"/>
      </c:lineChart>
      <c:catAx>
        <c:axId val="9557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74553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3612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60849.232249999994</c:v>
              </c:pt>
              <c:pt idx="1">
                <c:v>62513.820999999996</c:v>
              </c:pt>
              <c:pt idx="2">
                <c:v>61376.265750000006</c:v>
              </c:pt>
              <c:pt idx="3">
                <c:v>62517.504249999998</c:v>
              </c:pt>
              <c:pt idx="4">
                <c:v>58962.48</c:v>
              </c:pt>
              <c:pt idx="5">
                <c:v>60100.579274608732</c:v>
              </c:pt>
              <c:pt idx="6">
                <c:v>58859.908439058032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CC56-4E14-9577-662B7314DA0A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63488.495999999999</c:v>
              </c:pt>
              <c:pt idx="1">
                <c:v>64748.785999999993</c:v>
              </c:pt>
              <c:pt idx="2">
                <c:v>68268.629000000001</c:v>
              </c:pt>
              <c:pt idx="3">
                <c:v>67872.68075</c:v>
              </c:pt>
              <c:pt idx="4">
                <c:v>58924.787250000001</c:v>
              </c:pt>
              <c:pt idx="5">
                <c:v>59181.289250000016</c:v>
              </c:pt>
              <c:pt idx="6">
                <c:v>60233.504329999996</c:v>
              </c:pt>
              <c:pt idx="7">
                <c:v>51307.428499999995</c:v>
              </c:pt>
              <c:pt idx="8">
                <c:v>59345.641999999993</c:v>
              </c:pt>
              <c:pt idx="9">
                <c:v>54957.732250000001</c:v>
              </c:pt>
              <c:pt idx="10">
                <c:v>54404.13</c:v>
              </c:pt>
              <c:pt idx="11">
                <c:v>56264.965000000011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CC56-4E14-9577-662B7314DA0A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61017.751000000004</c:v>
              </c:pt>
              <c:pt idx="1">
                <c:v>64652.311999999991</c:v>
              </c:pt>
              <c:pt idx="2">
                <c:v>65079.245000000003</c:v>
              </c:pt>
              <c:pt idx="3">
                <c:v>67546.14</c:v>
              </c:pt>
              <c:pt idx="4">
                <c:v>65414.298000000003</c:v>
              </c:pt>
              <c:pt idx="5">
                <c:v>68831.963000000003</c:v>
              </c:pt>
              <c:pt idx="6">
                <c:v>63389.227999999996</c:v>
              </c:pt>
              <c:pt idx="7">
                <c:v>54933.345999999998</c:v>
              </c:pt>
              <c:pt idx="8">
                <c:v>59686.345000000001</c:v>
              </c:pt>
              <c:pt idx="9">
                <c:v>56830.925999999999</c:v>
              </c:pt>
              <c:pt idx="10">
                <c:v>58607.315000000002</c:v>
              </c:pt>
              <c:pt idx="11">
                <c:v>58290.315000000002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CC56-4E14-9577-662B7314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741224"/>
        <c:axId val="955740048"/>
      </c:lineChart>
      <c:catAx>
        <c:axId val="955741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4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74004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4122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Eastern Region
2021/22 &amp; 2022/23</a:t>
            </a:r>
          </a:p>
        </c:rich>
      </c:tx>
      <c:layout>
        <c:manualLayout>
          <c:xMode val="edge"/>
          <c:yMode val="edge"/>
          <c:x val="0.27954557384872347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09134415579729E-2"/>
          <c:y val="0.16"/>
          <c:w val="0.86931866417273185"/>
          <c:h val="0.6834782608695652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116391.92102999998</c:v>
              </c:pt>
              <c:pt idx="1">
                <c:v>158613.74505000009</c:v>
              </c:pt>
              <c:pt idx="2">
                <c:v>206525.68200999996</c:v>
              </c:pt>
              <c:pt idx="3">
                <c:v>233991.14201999994</c:v>
              </c:pt>
              <c:pt idx="4">
                <c:v>220408.29700999995</c:v>
              </c:pt>
              <c:pt idx="5">
                <c:v>206435.77403</c:v>
              </c:pt>
              <c:pt idx="6">
                <c:v>169718.40001999997</c:v>
              </c:pt>
              <c:pt idx="7">
                <c:v>132349.38102</c:v>
              </c:pt>
              <c:pt idx="8">
                <c:v>133143.12401</c:v>
              </c:pt>
              <c:pt idx="9">
                <c:v>129040.10802999997</c:v>
              </c:pt>
              <c:pt idx="10">
                <c:v>128933.08229771596</c:v>
              </c:pt>
              <c:pt idx="11">
                <c:v>108721.69716496968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90B4-46D1-B85F-72FF93282CA6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106439.47120984278</c:v>
              </c:pt>
              <c:pt idx="1">
                <c:v>144841.95801609449</c:v>
              </c:pt>
              <c:pt idx="2">
                <c:v>189669.96823723661</c:v>
              </c:pt>
              <c:pt idx="3">
                <c:v>216848.50401328676</c:v>
              </c:pt>
              <c:pt idx="4">
                <c:v>197835.79120145959</c:v>
              </c:pt>
              <c:pt idx="5">
                <c:v>190198.55429568363</c:v>
              </c:pt>
              <c:pt idx="6">
                <c:v>159588.58907240283</c:v>
              </c:pt>
              <c:pt idx="7">
                <c:v>121180.14280722065</c:v>
              </c:pt>
              <c:pt idx="8">
                <c:v>123997.60599668117</c:v>
              </c:pt>
              <c:pt idx="9">
                <c:v>123728.32093027626</c:v>
              </c:pt>
              <c:pt idx="10">
                <c:v>129092.05726905439</c:v>
              </c:pt>
              <c:pt idx="11">
                <c:v>112574.49260718365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90B4-46D1-B85F-72FF93282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742008"/>
        <c:axId val="955739264"/>
      </c:lineChart>
      <c:catAx>
        <c:axId val="95574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39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55739264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42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6363656540558717E-2"/>
                <c:y val="8.6956521739130432E-2"/>
              </c:manualLayout>
            </c:layout>
            <c:tx>
              <c:rich>
                <a:bodyPr rot="0" vert="horz"/>
                <a:lstStyle/>
                <a:p>
                  <a:pPr algn="ctr">
                    <a:defRPr sz="87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95466475781436"/>
          <c:y val="0.93565217391304345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Northern Region
2021/22 &amp; 2022/23</a:t>
            </a:r>
          </a:p>
        </c:rich>
      </c:tx>
      <c:layout>
        <c:manualLayout>
          <c:xMode val="edge"/>
          <c:yMode val="edge"/>
          <c:x val="0.27159102839417798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09134415579729E-2"/>
          <c:y val="0.16"/>
          <c:w val="0.86931866417273185"/>
          <c:h val="0.6834782608695652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116222.67909406454</c:v>
              </c:pt>
              <c:pt idx="1">
                <c:v>126701.62113522239</c:v>
              </c:pt>
              <c:pt idx="2">
                <c:v>155836.08401999998</c:v>
              </c:pt>
              <c:pt idx="3">
                <c:v>169981.31550999999</c:v>
              </c:pt>
              <c:pt idx="4">
                <c:v>162052.66505000001</c:v>
              </c:pt>
              <c:pt idx="5">
                <c:v>153010.14552621075</c:v>
              </c:pt>
              <c:pt idx="6">
                <c:v>133629.76928415531</c:v>
              </c:pt>
              <c:pt idx="7">
                <c:v>105254.83328107257</c:v>
              </c:pt>
              <c:pt idx="8">
                <c:v>107878.15477020496</c:v>
              </c:pt>
              <c:pt idx="9">
                <c:v>116386.65642247963</c:v>
              </c:pt>
              <c:pt idx="10">
                <c:v>129235.49997957419</c:v>
              </c:pt>
              <c:pt idx="11">
                <c:v>116217.24771385254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FC3C-4318-BF26-9F7EA31EB03A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114552.46898054732</c:v>
              </c:pt>
              <c:pt idx="1">
                <c:v>124414.33447146491</c:v>
              </c:pt>
              <c:pt idx="2">
                <c:v>147185.06235563799</c:v>
              </c:pt>
              <c:pt idx="3">
                <c:v>157687.09529391944</c:v>
              </c:pt>
              <c:pt idx="4">
                <c:v>142479.80949900599</c:v>
              </c:pt>
              <c:pt idx="5">
                <c:v>136613.68758002765</c:v>
              </c:pt>
              <c:pt idx="6">
                <c:v>119956.49832904316</c:v>
              </c:pt>
              <c:pt idx="7">
                <c:v>94868.083492148551</c:v>
              </c:pt>
              <c:pt idx="8">
                <c:v>99422.803963673839</c:v>
              </c:pt>
              <c:pt idx="9">
                <c:v>105714.32183664684</c:v>
              </c:pt>
              <c:pt idx="10">
                <c:v>123357.90765812916</c:v>
              </c:pt>
              <c:pt idx="11">
                <c:v>111926.86244068772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FC3C-4318-BF26-9F7EA31EB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743184"/>
        <c:axId val="955736520"/>
      </c:lineChart>
      <c:catAx>
        <c:axId val="95574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36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5573652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431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6363656540558717E-2"/>
                <c:y val="8.6956521739130432E-2"/>
              </c:manualLayout>
            </c:layout>
            <c:tx>
              <c:rich>
                <a:bodyPr rot="0" vert="horz"/>
                <a:lstStyle/>
                <a:p>
                  <a:pPr algn="ctr">
                    <a:defRPr sz="87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95466475781436"/>
          <c:y val="0.93565217391304345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Western Region
2021/22 &amp; 2022/23</a:t>
            </a:r>
          </a:p>
        </c:rich>
      </c:tx>
      <c:layout>
        <c:manualLayout>
          <c:xMode val="edge"/>
          <c:yMode val="edge"/>
          <c:x val="0.2750001193032689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09134415579729E-2"/>
          <c:y val="0.16"/>
          <c:w val="0.86931866417273185"/>
          <c:h val="0.6834782608695652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179251.77900000001</c:v>
              </c:pt>
              <c:pt idx="1">
                <c:v>186243.83001999999</c:v>
              </c:pt>
              <c:pt idx="2">
                <c:v>202298.38900999998</c:v>
              </c:pt>
              <c:pt idx="3">
                <c:v>219087.59800999999</c:v>
              </c:pt>
              <c:pt idx="4">
                <c:v>203919.72202999998</c:v>
              </c:pt>
              <c:pt idx="5">
                <c:v>181840.42341856263</c:v>
              </c:pt>
              <c:pt idx="6">
                <c:v>141808.17996450549</c:v>
              </c:pt>
              <c:pt idx="7">
                <c:v>110208.39128881546</c:v>
              </c:pt>
              <c:pt idx="8">
                <c:v>113201.92775255653</c:v>
              </c:pt>
              <c:pt idx="9">
                <c:v>112039.91086184043</c:v>
              </c:pt>
              <c:pt idx="10">
                <c:v>131146.14266918282</c:v>
              </c:pt>
              <c:pt idx="11">
                <c:v>146974.33949640681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3FB-4C2B-A4EA-4BD00C687E93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165381.92267421674</c:v>
              </c:pt>
              <c:pt idx="1">
                <c:v>181359.02641686186</c:v>
              </c:pt>
              <c:pt idx="2">
                <c:v>190879.80708030754</c:v>
              </c:pt>
              <c:pt idx="3">
                <c:v>201180.12679008968</c:v>
              </c:pt>
              <c:pt idx="4">
                <c:v>179022.447234719</c:v>
              </c:pt>
              <c:pt idx="5">
                <c:v>172196.79920916213</c:v>
              </c:pt>
              <c:pt idx="6">
                <c:v>143706.84099170147</c:v>
              </c:pt>
              <c:pt idx="7">
                <c:v>107641.6102518915</c:v>
              </c:pt>
              <c:pt idx="8">
                <c:v>110329.63294195005</c:v>
              </c:pt>
              <c:pt idx="9">
                <c:v>110615.44397975976</c:v>
              </c:pt>
              <c:pt idx="10">
                <c:v>135707.98656892052</c:v>
              </c:pt>
              <c:pt idx="11">
                <c:v>148844.84277402304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3FB-4C2B-A4EA-4BD00C68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745144"/>
        <c:axId val="955739656"/>
      </c:lineChart>
      <c:catAx>
        <c:axId val="95574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39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5573965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55745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6363656540558717E-2"/>
                <c:y val="8.6956521739130432E-2"/>
              </c:manualLayout>
            </c:layout>
            <c:tx>
              <c:rich>
                <a:bodyPr rot="0" vert="horz"/>
                <a:lstStyle/>
                <a:p>
                  <a:pPr algn="ctr">
                    <a:defRPr sz="87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95466475781436"/>
          <c:y val="0.93565217391304345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Inland/Central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34747.849000000002</c:v>
              </c:pt>
              <c:pt idx="1">
                <c:v>36905.246999999996</c:v>
              </c:pt>
              <c:pt idx="2">
                <c:v>38308.252</c:v>
              </c:pt>
              <c:pt idx="3">
                <c:v>40006.564999999995</c:v>
              </c:pt>
              <c:pt idx="4">
                <c:v>36040.199999999997</c:v>
              </c:pt>
              <c:pt idx="5">
                <c:v>35710.484000000004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7A03-4E14-A4AF-AFC040A50A19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36749.468000000001</c:v>
              </c:pt>
              <c:pt idx="1">
                <c:v>39146.97099999999</c:v>
              </c:pt>
              <c:pt idx="2">
                <c:v>40934.368999999999</c:v>
              </c:pt>
              <c:pt idx="3">
                <c:v>42220.496000000006</c:v>
              </c:pt>
              <c:pt idx="4">
                <c:v>37744.281999999992</c:v>
              </c:pt>
              <c:pt idx="5">
                <c:v>37750.683000000005</c:v>
              </c:pt>
              <c:pt idx="6">
                <c:v>36337.661</c:v>
              </c:pt>
              <c:pt idx="7">
                <c:v>31203.606</c:v>
              </c:pt>
              <c:pt idx="8">
                <c:v>34805.508000000002</c:v>
              </c:pt>
              <c:pt idx="9">
                <c:v>32375.111000000001</c:v>
              </c:pt>
              <c:pt idx="10">
                <c:v>33633.875</c:v>
              </c:pt>
              <c:pt idx="11">
                <c:v>33525.218000000001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7A03-4E14-A4AF-AFC040A50A19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33897.656999999999</c:v>
              </c:pt>
              <c:pt idx="1">
                <c:v>36038.987999999998</c:v>
              </c:pt>
              <c:pt idx="2">
                <c:v>37924.381000000001</c:v>
              </c:pt>
              <c:pt idx="3">
                <c:v>39919.339</c:v>
              </c:pt>
              <c:pt idx="4">
                <c:v>35823.185999999994</c:v>
              </c:pt>
              <c:pt idx="5">
                <c:v>36799.103999999999</c:v>
              </c:pt>
              <c:pt idx="6">
                <c:v>34554.623</c:v>
              </c:pt>
              <c:pt idx="7">
                <c:v>31864.673000000003</c:v>
              </c:pt>
              <c:pt idx="8">
                <c:v>35039.686000000002</c:v>
              </c:pt>
              <c:pt idx="9">
                <c:v>33811.805</c:v>
              </c:pt>
              <c:pt idx="10">
                <c:v>35097.137999999999</c:v>
              </c:pt>
              <c:pt idx="11">
                <c:v>34300.663999999997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7A03-4E14-A4AF-AFC040A50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70264"/>
        <c:axId val="618067128"/>
      </c:lineChart>
      <c:catAx>
        <c:axId val="61807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7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6712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026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5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North Coast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28290.913</c:v>
              </c:pt>
              <c:pt idx="1">
                <c:v>27346.722999999998</c:v>
              </c:pt>
              <c:pt idx="2">
                <c:v>28806.061000000002</c:v>
              </c:pt>
              <c:pt idx="3">
                <c:v>32134.521000000001</c:v>
              </c:pt>
              <c:pt idx="4">
                <c:v>27992.724000000002</c:v>
              </c:pt>
              <c:pt idx="5">
                <c:v>29991.78104505119</c:v>
              </c:pt>
              <c:pt idx="6">
                <c:v>27040.270931459243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977-4784-9146-A7C60941367C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28476.141</c:v>
              </c:pt>
              <c:pt idx="1">
                <c:v>26358.275000000001</c:v>
              </c:pt>
              <c:pt idx="2">
                <c:v>29186.891999999996</c:v>
              </c:pt>
              <c:pt idx="3">
                <c:v>32544.37</c:v>
              </c:pt>
              <c:pt idx="4">
                <c:v>25005.568000000003</c:v>
              </c:pt>
              <c:pt idx="5">
                <c:v>26531.348000000002</c:v>
              </c:pt>
              <c:pt idx="6">
                <c:v>24700.964</c:v>
              </c:pt>
              <c:pt idx="7">
                <c:v>22699.217000000001</c:v>
              </c:pt>
              <c:pt idx="8">
                <c:v>25781.532999999999</c:v>
              </c:pt>
              <c:pt idx="9">
                <c:v>25752.746999999999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977-4784-9146-A7C60941367C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27471.741999999998</c:v>
              </c:pt>
              <c:pt idx="1">
                <c:v>27191.179</c:v>
              </c:pt>
              <c:pt idx="2">
                <c:v>28768.615999999998</c:v>
              </c:pt>
              <c:pt idx="3">
                <c:v>32536.155000000002</c:v>
              </c:pt>
              <c:pt idx="4">
                <c:v>26740.534</c:v>
              </c:pt>
              <c:pt idx="5">
                <c:v>30537.052</c:v>
              </c:pt>
              <c:pt idx="6">
                <c:v>24793.618999999999</c:v>
              </c:pt>
              <c:pt idx="7">
                <c:v>24130.475000000002</c:v>
              </c:pt>
              <c:pt idx="8">
                <c:v>25569.623</c:v>
              </c:pt>
              <c:pt idx="9">
                <c:v>25733.785000000003</c:v>
              </c:pt>
              <c:pt idx="10">
                <c:v>24481.14</c:v>
              </c:pt>
              <c:pt idx="11">
                <c:v>24463.559000000001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1977-4784-9146-A7C609413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65952"/>
        <c:axId val="618063992"/>
      </c:lineChart>
      <c:catAx>
        <c:axId val="6180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3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6399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595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Southern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38266.218999999997</c:v>
              </c:pt>
              <c:pt idx="1">
                <c:v>44913.017</c:v>
              </c:pt>
              <c:pt idx="2">
                <c:v>50353.89</c:v>
              </c:pt>
              <c:pt idx="3">
                <c:v>57151.887999999999</c:v>
              </c:pt>
              <c:pt idx="4">
                <c:v>57170.148000000001</c:v>
              </c:pt>
              <c:pt idx="5">
                <c:v>50298.495000000003</c:v>
              </c:pt>
              <c:pt idx="6">
                <c:v>45872.546000000002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DE15-4253-BC1D-F605EABF7FB8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40754.313999999998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52985.813999999998</c:v>
              </c:pt>
              <c:pt idx="5">
                <c:v>50655.522000000004</c:v>
              </c:pt>
              <c:pt idx="6">
                <c:v>43816.202000000005</c:v>
              </c:pt>
              <c:pt idx="7">
                <c:v>36419.267999999996</c:v>
              </c:pt>
              <c:pt idx="8">
                <c:v>43142.470999999998</c:v>
              </c:pt>
              <c:pt idx="9">
                <c:v>40505.544999999998</c:v>
              </c:pt>
              <c:pt idx="10">
                <c:v>41522.423999999999</c:v>
              </c:pt>
              <c:pt idx="11">
                <c:v>42673.102999999996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DE15-4253-BC1D-F605EABF7FB8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41918.33</c:v>
              </c:pt>
              <c:pt idx="1">
                <c:v>44529.268000000004</c:v>
              </c:pt>
              <c:pt idx="2">
                <c:v>57482.796999999999</c:v>
              </c:pt>
              <c:pt idx="3">
                <c:v>61328.905999999988</c:v>
              </c:pt>
              <c:pt idx="4">
                <c:v>57324.070999999996</c:v>
              </c:pt>
              <c:pt idx="5">
                <c:v>56999.061000000002</c:v>
              </c:pt>
              <c:pt idx="6">
                <c:v>48490.192999999992</c:v>
              </c:pt>
              <c:pt idx="7">
                <c:v>43755.061999999998</c:v>
              </c:pt>
              <c:pt idx="8">
                <c:v>48322.311999999998</c:v>
              </c:pt>
              <c:pt idx="9">
                <c:v>44035.228000000003</c:v>
              </c:pt>
              <c:pt idx="10">
                <c:v>46283.620999999999</c:v>
              </c:pt>
              <c:pt idx="11">
                <c:v>44944.696999999993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DE15-4253-BC1D-F605EABF7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65560"/>
        <c:axId val="618071832"/>
      </c:lineChart>
      <c:catAx>
        <c:axId val="61806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7183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5560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101304.981</c:v>
              </c:pt>
              <c:pt idx="1">
                <c:v>109164.98699999999</c:v>
              </c:pt>
              <c:pt idx="2">
                <c:v>117468.20300000001</c:v>
              </c:pt>
              <c:pt idx="3">
                <c:v>129292.97399999999</c:v>
              </c:pt>
              <c:pt idx="4">
                <c:v>121203.072</c:v>
              </c:pt>
              <c:pt idx="5">
                <c:v>116000.7600450512</c:v>
              </c:pt>
              <c:pt idx="6">
                <c:v>106178.40593145925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4755-41EF-BB1F-F37CF0F97E5D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105979.923</c:v>
              </c:pt>
              <c:pt idx="1">
                <c:v>108449.28399999999</c:v>
              </c:pt>
              <c:pt idx="2">
                <c:v>125772.171</c:v>
              </c:pt>
              <c:pt idx="3">
                <c:v>134319.40600000002</c:v>
              </c:pt>
              <c:pt idx="4">
                <c:v>115735.66399999999</c:v>
              </c:pt>
              <c:pt idx="5">
                <c:v>114937.55300000001</c:v>
              </c:pt>
              <c:pt idx="6">
                <c:v>104854.82699999999</c:v>
              </c:pt>
              <c:pt idx="7">
                <c:v>90322.091</c:v>
              </c:pt>
              <c:pt idx="8">
                <c:v>103729.512</c:v>
              </c:pt>
              <c:pt idx="9">
                <c:v>98633.403000000006</c:v>
              </c:pt>
              <c:pt idx="10">
                <c:v>98457.319000000003</c:v>
              </c:pt>
              <c:pt idx="11">
                <c:v>100267.125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4755-41EF-BB1F-F37CF0F97E5D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103287.72899999999</c:v>
              </c:pt>
              <c:pt idx="1">
                <c:v>107759.435</c:v>
              </c:pt>
              <c:pt idx="2">
                <c:v>124175.79399999999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4755-41EF-BB1F-F37CF0F9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74184"/>
        <c:axId val="618073008"/>
      </c:lineChart>
      <c:catAx>
        <c:axId val="61807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7300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418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Eastern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83691.38900000001</c:v>
              </c:pt>
              <c:pt idx="1">
                <c:v>142483.34399999998</c:v>
              </c:pt>
              <c:pt idx="2">
                <c:v>209107.65900000001</c:v>
              </c:pt>
              <c:pt idx="3">
                <c:v>257711.95200000002</c:v>
              </c:pt>
              <c:pt idx="4">
                <c:v>245623.10500000001</c:v>
              </c:pt>
              <c:pt idx="5">
                <c:v>213145.408</c:v>
              </c:pt>
              <c:pt idx="6">
                <c:v>180522.61300000001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E29-4A07-81FE-6EB6CC1FFF8C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92450.968999999997</c:v>
              </c:pt>
              <c:pt idx="1">
                <c:v>164408.27399999998</c:v>
              </c:pt>
              <c:pt idx="2">
                <c:v>242349.73299999998</c:v>
              </c:pt>
              <c:pt idx="3">
                <c:v>290216.80900000001</c:v>
              </c:pt>
              <c:pt idx="4">
                <c:v>269992.30200000003</c:v>
              </c:pt>
              <c:pt idx="5">
                <c:v>239124.35799999998</c:v>
              </c:pt>
              <c:pt idx="6">
                <c:v>185636.61300000001</c:v>
              </c:pt>
              <c:pt idx="7">
                <c:v>134627.38900000002</c:v>
              </c:pt>
              <c:pt idx="8">
                <c:v>122247.852</c:v>
              </c:pt>
              <c:pt idx="9">
                <c:v>99846.300999999992</c:v>
              </c:pt>
              <c:pt idx="10">
                <c:v>91898.242999999988</c:v>
              </c:pt>
              <c:pt idx="11">
                <c:v>74948.26400000001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AE29-4A07-81FE-6EB6CC1FFF8C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88412.757000000012</c:v>
              </c:pt>
              <c:pt idx="1">
                <c:v>156113.853</c:v>
              </c:pt>
              <c:pt idx="2">
                <c:v>233810.2</c:v>
              </c:pt>
              <c:pt idx="3">
                <c:v>279290.84000000003</c:v>
              </c:pt>
              <c:pt idx="4">
                <c:v>264046.67499999999</c:v>
              </c:pt>
              <c:pt idx="5">
                <c:v>253020.66699999996</c:v>
              </c:pt>
              <c:pt idx="6">
                <c:v>228640.06099999999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AE29-4A07-81FE-6EB6CC1F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66736"/>
        <c:axId val="618074576"/>
      </c:lineChart>
      <c:catAx>
        <c:axId val="61806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7457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673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Northern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229065.47899999999</c:v>
              </c:pt>
              <c:pt idx="3">
                <c:v>310879.31350000005</c:v>
              </c:pt>
              <c:pt idx="4">
                <c:v>305600.1574429585</c:v>
              </c:pt>
              <c:pt idx="5">
                <c:v>279234.39909961686</c:v>
              </c:pt>
              <c:pt idx="6">
                <c:v>252123.44072547375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70BF-40FD-A422-F046ADC4396F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114159.54350000001</c:v>
              </c:pt>
              <c:pt idx="1">
                <c:v>151322.12800000003</c:v>
              </c:pt>
              <c:pt idx="2">
                <c:v>261541.97850000003</c:v>
              </c:pt>
              <c:pt idx="3">
                <c:v>343180.83100000001</c:v>
              </c:pt>
              <c:pt idx="4">
                <c:v>318151.43</c:v>
              </c:pt>
              <c:pt idx="5">
                <c:v>289301.64350000001</c:v>
              </c:pt>
              <c:pt idx="6">
                <c:v>249617.5765</c:v>
              </c:pt>
              <c:pt idx="7">
                <c:v>192677.44149999999</c:v>
              </c:pt>
              <c:pt idx="8">
                <c:v>182945.91200000001</c:v>
              </c:pt>
              <c:pt idx="9">
                <c:v>153211.74299999999</c:v>
              </c:pt>
              <c:pt idx="10">
                <c:v>146681.63</c:v>
              </c:pt>
              <c:pt idx="11">
                <c:v>124193.07799999999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70BF-40FD-A422-F046ADC4396F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104962.16099999999</c:v>
              </c:pt>
              <c:pt idx="1">
                <c:v>150001.99799999999</c:v>
              </c:pt>
              <c:pt idx="2">
                <c:v>274860.978</c:v>
              </c:pt>
              <c:pt idx="3">
                <c:v>364194.54399999999</c:v>
              </c:pt>
              <c:pt idx="4">
                <c:v>363945.391</c:v>
              </c:pt>
              <c:pt idx="5">
                <c:v>351342.12699999998</c:v>
              </c:pt>
              <c:pt idx="6">
                <c:v>314109.07699999999</c:v>
              </c:pt>
              <c:pt idx="7">
                <c:v>251791.81900000002</c:v>
              </c:pt>
              <c:pt idx="8">
                <c:v>245866.13699999999</c:v>
              </c:pt>
              <c:pt idx="9">
                <c:v>218825.93199999997</c:v>
              </c:pt>
              <c:pt idx="10">
                <c:v>209816.86899999998</c:v>
              </c:pt>
              <c:pt idx="11">
                <c:v>155550.54300000001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70BF-40FD-A422-F046ADC43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67520"/>
        <c:axId val="618067912"/>
      </c:lineChart>
      <c:catAx>
        <c:axId val="6180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6791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7520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Western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162164.64000000001</c:v>
              </c:pt>
              <c:pt idx="1">
                <c:v>204380.69500000001</c:v>
              </c:pt>
              <c:pt idx="2">
                <c:v>229730.82500000001</c:v>
              </c:pt>
              <c:pt idx="3">
                <c:v>258720.64400000003</c:v>
              </c:pt>
              <c:pt idx="4">
                <c:v>245253.76300000001</c:v>
              </c:pt>
              <c:pt idx="5">
                <c:v>209185.81699999998</c:v>
              </c:pt>
              <c:pt idx="6">
                <c:v>173440.99699999997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99D2-4080-9F35-82A5A0C8C93D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170475.84400000001</c:v>
              </c:pt>
              <c:pt idx="1">
                <c:v>220848.06700000004</c:v>
              </c:pt>
              <c:pt idx="2">
                <c:v>248415.63099999999</c:v>
              </c:pt>
              <c:pt idx="3">
                <c:v>272479.43700000003</c:v>
              </c:pt>
              <c:pt idx="4">
                <c:v>250049.16799999998</c:v>
              </c:pt>
              <c:pt idx="5">
                <c:v>217102.33</c:v>
              </c:pt>
              <c:pt idx="6">
                <c:v>166924.25099999999</c:v>
              </c:pt>
              <c:pt idx="7">
                <c:v>118093.039</c:v>
              </c:pt>
              <c:pt idx="8">
                <c:v>104971.04599999999</c:v>
              </c:pt>
              <c:pt idx="9">
                <c:v>81891.266000000003</c:v>
              </c:pt>
              <c:pt idx="10">
                <c:v>87161.319000000003</c:v>
              </c:pt>
              <c:pt idx="11">
                <c:v>111297.46400000001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99D2-4080-9F35-82A5A0C8C93D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189366.462</c:v>
              </c:pt>
              <c:pt idx="1">
                <c:v>235647.79300000001</c:v>
              </c:pt>
              <c:pt idx="2">
                <c:v>255773.54399999999</c:v>
              </c:pt>
              <c:pt idx="3">
                <c:v>271780.08</c:v>
              </c:pt>
              <c:pt idx="4">
                <c:v>243411.77399999998</c:v>
              </c:pt>
              <c:pt idx="5">
                <c:v>226120.1</c:v>
              </c:pt>
              <c:pt idx="6">
                <c:v>201722.05100000001</c:v>
              </c:pt>
              <c:pt idx="7">
                <c:v>149366.33500000002</c:v>
              </c:pt>
              <c:pt idx="8">
                <c:v>131993.76100000003</c:v>
              </c:pt>
              <c:pt idx="9">
                <c:v>90429.256000000008</c:v>
              </c:pt>
              <c:pt idx="10">
                <c:v>91567.048999999999</c:v>
              </c:pt>
              <c:pt idx="11">
                <c:v>120908.53699999998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99D2-4080-9F35-82A5A0C8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69088"/>
        <c:axId val="618069480"/>
      </c:lineChart>
      <c:catAx>
        <c:axId val="6180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6948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6908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347797.9865</c:v>
              </c:pt>
              <c:pt idx="1">
                <c:v>476560.05300000001</c:v>
              </c:pt>
              <c:pt idx="2">
                <c:v>667903.96299999999</c:v>
              </c:pt>
              <c:pt idx="3">
                <c:v>827311.90950000007</c:v>
              </c:pt>
              <c:pt idx="4">
                <c:v>796477.02544295858</c:v>
              </c:pt>
              <c:pt idx="5">
                <c:v>701565.62409961689</c:v>
              </c:pt>
              <c:pt idx="6">
                <c:v>606087.05072547379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E97-4F87-9AED-D09519DDFEC7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377086.35649999999</c:v>
              </c:pt>
              <c:pt idx="1">
                <c:v>536578.46900000004</c:v>
              </c:pt>
              <c:pt idx="2">
                <c:v>752307.34250000003</c:v>
              </c:pt>
              <c:pt idx="3">
                <c:v>905877.07700000005</c:v>
              </c:pt>
              <c:pt idx="4">
                <c:v>838192.9</c:v>
              </c:pt>
              <c:pt idx="5">
                <c:v>745528.33150000009</c:v>
              </c:pt>
              <c:pt idx="6">
                <c:v>602178.44050000003</c:v>
              </c:pt>
              <c:pt idx="7">
                <c:v>445397.86950000003</c:v>
              </c:pt>
              <c:pt idx="8">
                <c:v>410164.81</c:v>
              </c:pt>
              <c:pt idx="9">
                <c:v>334949.31</c:v>
              </c:pt>
              <c:pt idx="10">
                <c:v>325741.19199999998</c:v>
              </c:pt>
              <c:pt idx="11">
                <c:v>310438.80599999998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E97-4F87-9AED-D09519DDFEC7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382741.38</c:v>
              </c:pt>
              <c:pt idx="1">
                <c:v>541763.64400000009</c:v>
              </c:pt>
              <c:pt idx="2">
                <c:v>764444.72200000007</c:v>
              </c:pt>
              <c:pt idx="3">
                <c:v>915265.46400000015</c:v>
              </c:pt>
              <c:pt idx="4">
                <c:v>871403.84</c:v>
              </c:pt>
              <c:pt idx="5">
                <c:v>830482.89399999997</c:v>
              </c:pt>
              <c:pt idx="6">
                <c:v>744471.18900000001</c:v>
              </c:pt>
              <c:pt idx="7">
                <c:v>583186.07400000002</c:v>
              </c:pt>
              <c:pt idx="8">
                <c:v>545391.18900000001</c:v>
              </c:pt>
              <c:pt idx="9">
                <c:v>440086.17799999996</c:v>
              </c:pt>
              <c:pt idx="10">
                <c:v>419175.53899999999</c:v>
              </c:pt>
              <c:pt idx="11">
                <c:v>366311.53799999994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0E97-4F87-9AED-D09519DD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739048"/>
        <c:axId val="464740224"/>
      </c:lineChart>
      <c:catAx>
        <c:axId val="464739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474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740224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473904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1A4074B-8EC2-4A08-A7B3-12154398F93A}"/>
            </a:ext>
          </a:extLst>
        </xdr:cNvPr>
        <xdr:cNvSpPr>
          <a:spLocks noChangeShapeType="1"/>
        </xdr:cNvSpPr>
      </xdr:nvSpPr>
      <xdr:spPr bwMode="auto">
        <a:xfrm flipV="1">
          <a:off x="7023100" y="247650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427990</xdr:colOff>
      <xdr:row>4</xdr:row>
      <xdr:rowOff>40640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D130C0-AF36-46A9-B4E8-251C7AED8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1140" cy="81534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0412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059B0290-CEE6-41AA-BAB9-3FE295D672B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0515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4BED3314-8BA4-4A29-BE41-BE2D67387F7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0.00898</cdr:x>
      <cdr:y>3.24675E-6</cdr:y>
    </cdr:from>
    <cdr:to>
      <cdr:x>0.20613</cdr:x>
      <cdr:y>1</cdr:y>
    </cdr:to>
    <cdr:pic>
      <cdr:nvPicPr>
        <cdr:cNvPr id="30617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A86DA48B-F452-4DC1-9E0D-36244D7CE4B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4304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0720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01AA0C98-1C79-4BB2-A565-41300054187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08225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04DB2BD0-65C5-4EB0-B6BB-8D6F82F600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0924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641B7260-D590-42E8-A817-93C3B15A6F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1027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4223672D-5CCC-469D-B946-D8E6AD8B345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0.79289</cdr:x>
      <cdr:y>0.00766</cdr:y>
    </cdr:from>
    <cdr:to>
      <cdr:x>0.9477</cdr:x>
      <cdr:y>0.13903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D50C0513-F72F-4071-9F6D-4216631650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19950" y="4445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0.79289</cdr:x>
      <cdr:y>0.01095</cdr:y>
    </cdr:from>
    <cdr:to>
      <cdr:x>0.9477</cdr:x>
      <cdr:y>0.14231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E1F1F74A-FBEC-46CF-A0FC-BAFA78041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19950" y="6350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0.79079</cdr:x>
      <cdr:y>0.00987</cdr:y>
    </cdr:from>
    <cdr:to>
      <cdr:x>0.94561</cdr:x>
      <cdr:y>0.14145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C7D442F-D2F3-4465-A8C7-04CACA16A0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00900" y="5715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465667</xdr:colOff>
      <xdr:row>0</xdr:row>
      <xdr:rowOff>67733</xdr:rowOff>
    </xdr:from>
    <xdr:to>
      <xdr:col>19</xdr:col>
      <xdr:colOff>16722</xdr:colOff>
      <xdr:row>3</xdr:row>
      <xdr:rowOff>282998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F00471-B39F-460E-AB87-1D7B9C09B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6067" y="67733"/>
          <a:ext cx="1805305" cy="9709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5</xdr:row>
      <xdr:rowOff>114300</xdr:rowOff>
    </xdr:from>
    <xdr:to>
      <xdr:col>12</xdr:col>
      <xdr:colOff>295275</xdr:colOff>
      <xdr:row>39</xdr:row>
      <xdr:rowOff>85725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32D025E8-73C5-4BB2-9E2B-B5124ADC0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3" name="Chart 1026">
          <a:extLst>
            <a:ext uri="{FF2B5EF4-FFF2-40B4-BE49-F238E27FC236}">
              <a16:creationId xmlns:a16="http://schemas.microsoft.com/office/drawing/2014/main" id="{9CBDD2EF-9E71-416C-9CAD-0E2A47C2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4" name="Chart 1027">
          <a:extLst>
            <a:ext uri="{FF2B5EF4-FFF2-40B4-BE49-F238E27FC236}">
              <a16:creationId xmlns:a16="http://schemas.microsoft.com/office/drawing/2014/main" id="{48106CF9-8D7D-468D-B362-5D876B2DE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5" name="Chart 1028">
          <a:extLst>
            <a:ext uri="{FF2B5EF4-FFF2-40B4-BE49-F238E27FC236}">
              <a16:creationId xmlns:a16="http://schemas.microsoft.com/office/drawing/2014/main" id="{96262BC2-DA11-4AF0-B4AB-9EB73A88C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6" name="Chart 1029">
          <a:extLst>
            <a:ext uri="{FF2B5EF4-FFF2-40B4-BE49-F238E27FC236}">
              <a16:creationId xmlns:a16="http://schemas.microsoft.com/office/drawing/2014/main" id="{B9D2AA2D-0D34-4B47-9F33-95BC6E6A0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7" name="Chart 1030">
          <a:extLst>
            <a:ext uri="{FF2B5EF4-FFF2-40B4-BE49-F238E27FC236}">
              <a16:creationId xmlns:a16="http://schemas.microsoft.com/office/drawing/2014/main" id="{9892D6ED-7694-49A2-BA17-B57099BCC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8" name="Chart 1031">
          <a:extLst>
            <a:ext uri="{FF2B5EF4-FFF2-40B4-BE49-F238E27FC236}">
              <a16:creationId xmlns:a16="http://schemas.microsoft.com/office/drawing/2014/main" id="{96EAC145-339F-4285-9615-B09C87033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9" name="Chart 1032">
          <a:extLst>
            <a:ext uri="{FF2B5EF4-FFF2-40B4-BE49-F238E27FC236}">
              <a16:creationId xmlns:a16="http://schemas.microsoft.com/office/drawing/2014/main" id="{E481ABE1-B8D9-480B-8866-EDEF8EE88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0" name="Chart 1033">
          <a:extLst>
            <a:ext uri="{FF2B5EF4-FFF2-40B4-BE49-F238E27FC236}">
              <a16:creationId xmlns:a16="http://schemas.microsoft.com/office/drawing/2014/main" id="{F8BFD4B4-7C06-4D4E-A9D5-031D3CB0A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1" name="Chart 1034">
          <a:extLst>
            <a:ext uri="{FF2B5EF4-FFF2-40B4-BE49-F238E27FC236}">
              <a16:creationId xmlns:a16="http://schemas.microsoft.com/office/drawing/2014/main" id="{379E2839-0F86-4410-9702-1F013A9F8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2" name="Chart 1035">
          <a:extLst>
            <a:ext uri="{FF2B5EF4-FFF2-40B4-BE49-F238E27FC236}">
              <a16:creationId xmlns:a16="http://schemas.microsoft.com/office/drawing/2014/main" id="{AD08C414-C75D-4B7F-A016-6C4DBDB62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3" name="Chart 1036">
          <a:extLst>
            <a:ext uri="{FF2B5EF4-FFF2-40B4-BE49-F238E27FC236}">
              <a16:creationId xmlns:a16="http://schemas.microsoft.com/office/drawing/2014/main" id="{5DB9DD5E-0361-4458-8E82-CE551A4A0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4" name="Chart 1037">
          <a:extLst>
            <a:ext uri="{FF2B5EF4-FFF2-40B4-BE49-F238E27FC236}">
              <a16:creationId xmlns:a16="http://schemas.microsoft.com/office/drawing/2014/main" id="{E8223265-4007-4460-B630-6E34DFF50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0</xdr:col>
      <xdr:colOff>333375</xdr:colOff>
      <xdr:row>45</xdr:row>
      <xdr:rowOff>142875</xdr:rowOff>
    </xdr:from>
    <xdr:to>
      <xdr:col>12</xdr:col>
      <xdr:colOff>371475</xdr:colOff>
      <xdr:row>79</xdr:row>
      <xdr:rowOff>114300</xdr:rowOff>
    </xdr:to>
    <xdr:graphicFrame macro="">
      <xdr:nvGraphicFramePr>
        <xdr:cNvPr id="15" name="Chart 1039">
          <a:extLst>
            <a:ext uri="{FF2B5EF4-FFF2-40B4-BE49-F238E27FC236}">
              <a16:creationId xmlns:a16="http://schemas.microsoft.com/office/drawing/2014/main" id="{DFFDBF95-EA67-494C-B56A-3B260ED0C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0</xdr:col>
      <xdr:colOff>276225</xdr:colOff>
      <xdr:row>85</xdr:row>
      <xdr:rowOff>152400</xdr:rowOff>
    </xdr:from>
    <xdr:to>
      <xdr:col>12</xdr:col>
      <xdr:colOff>314325</xdr:colOff>
      <xdr:row>119</xdr:row>
      <xdr:rowOff>123825</xdr:rowOff>
    </xdr:to>
    <xdr:graphicFrame macro="">
      <xdr:nvGraphicFramePr>
        <xdr:cNvPr id="16" name="Chart 1041">
          <a:extLst>
            <a:ext uri="{FF2B5EF4-FFF2-40B4-BE49-F238E27FC236}">
              <a16:creationId xmlns:a16="http://schemas.microsoft.com/office/drawing/2014/main" id="{AD6BC4B8-FF7F-48CE-A45B-4E0F04AE2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295275</xdr:colOff>
      <xdr:row>126</xdr:row>
      <xdr:rowOff>0</xdr:rowOff>
    </xdr:from>
    <xdr:to>
      <xdr:col>12</xdr:col>
      <xdr:colOff>333375</xdr:colOff>
      <xdr:row>159</xdr:row>
      <xdr:rowOff>133350</xdr:rowOff>
    </xdr:to>
    <xdr:graphicFrame macro="">
      <xdr:nvGraphicFramePr>
        <xdr:cNvPr id="17" name="Chart 1043">
          <a:extLst>
            <a:ext uri="{FF2B5EF4-FFF2-40B4-BE49-F238E27FC236}">
              <a16:creationId xmlns:a16="http://schemas.microsoft.com/office/drawing/2014/main" id="{0023C0D6-014E-469C-A039-E78923C7F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0.79219</cdr:x>
      <cdr:y>0.00985</cdr:y>
    </cdr:from>
    <cdr:to>
      <cdr:x>0.947</cdr:x>
      <cdr:y>0.14122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18850CC-6AE6-4DD4-B63B-09775EC90F4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13600" y="5715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29900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8DE597A0-F949-47C6-BBE5-2E185905EFF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478"/>
          <a:ext cx="1780189" cy="73342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0003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8F98CD17-31C3-4115-B093-4E87FEA015E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0105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6993603E-3B3C-46CE-80E4-1D223970910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7073"/>
          <a:ext cx="1780189" cy="73342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0208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F0DA96BD-CB50-4DBF-9B93-BFF8018774C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03105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D9AEC5B4-FC88-422E-8B27-85AE218C824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B055-C741-4DDC-8577-5F341115CC2E}">
  <sheetPr>
    <pageSetUpPr fitToPage="1"/>
  </sheetPr>
  <dimension ref="A1:G53"/>
  <sheetViews>
    <sheetView tabSelected="1" workbookViewId="0">
      <selection sqref="A1:XFD1048576"/>
    </sheetView>
  </sheetViews>
  <sheetFormatPr defaultColWidth="9" defaultRowHeight="13.5" x14ac:dyDescent="0.3"/>
  <cols>
    <col min="1" max="1" width="13" style="69" bestFit="1" customWidth="1"/>
    <col min="2" max="2" width="12.765625" style="70" customWidth="1"/>
    <col min="3" max="3" width="0.84375" style="69" customWidth="1"/>
    <col min="4" max="7" width="14.61328125" style="126" customWidth="1"/>
    <col min="8" max="16384" width="9" style="69"/>
  </cols>
  <sheetData>
    <row r="1" spans="1:7" x14ac:dyDescent="0.3">
      <c r="D1" s="71"/>
      <c r="E1" s="71"/>
      <c r="F1" s="71"/>
      <c r="G1" s="71"/>
    </row>
    <row r="2" spans="1:7" ht="17.5" x14ac:dyDescent="0.35">
      <c r="D2" s="72" t="s">
        <v>28</v>
      </c>
      <c r="E2" s="72"/>
      <c r="F2" s="72"/>
      <c r="G2" s="72"/>
    </row>
    <row r="3" spans="1:7" ht="15" x14ac:dyDescent="0.3">
      <c r="D3" s="73" t="s">
        <v>29</v>
      </c>
      <c r="E3" s="73"/>
      <c r="F3" s="73"/>
      <c r="G3" s="73"/>
    </row>
    <row r="4" spans="1:7" ht="15" x14ac:dyDescent="0.3">
      <c r="D4" s="71"/>
      <c r="E4" s="74"/>
      <c r="F4" s="71"/>
      <c r="G4" s="75"/>
    </row>
    <row r="5" spans="1:7" s="76" customFormat="1" x14ac:dyDescent="0.3">
      <c r="B5" s="70"/>
      <c r="D5" s="77"/>
      <c r="E5" s="77"/>
      <c r="F5" s="77"/>
      <c r="G5" s="77"/>
    </row>
    <row r="6" spans="1:7" s="76" customFormat="1" x14ac:dyDescent="0.3">
      <c r="B6" s="70"/>
      <c r="D6" s="78" t="s">
        <v>2</v>
      </c>
      <c r="E6" s="79" t="s">
        <v>3</v>
      </c>
      <c r="F6" s="79" t="s">
        <v>4</v>
      </c>
      <c r="G6" s="80" t="s">
        <v>40</v>
      </c>
    </row>
    <row r="7" spans="1:7" s="76" customFormat="1" x14ac:dyDescent="0.3">
      <c r="A7" s="81" t="s">
        <v>30</v>
      </c>
      <c r="B7" s="82" t="s">
        <v>41</v>
      </c>
      <c r="D7" s="83">
        <v>118909.37459176459</v>
      </c>
      <c r="E7" s="84">
        <v>126052.01530976803</v>
      </c>
      <c r="F7" s="84">
        <v>161057.70199999999</v>
      </c>
      <c r="G7" s="85">
        <v>406019.09190153261</v>
      </c>
    </row>
    <row r="8" spans="1:7" x14ac:dyDescent="0.3">
      <c r="A8" s="86"/>
      <c r="B8" s="87" t="s">
        <v>42</v>
      </c>
      <c r="D8" s="88">
        <v>108721.69716496968</v>
      </c>
      <c r="E8" s="89">
        <v>116217.24771385253</v>
      </c>
      <c r="F8" s="89">
        <v>146974.33949640681</v>
      </c>
      <c r="G8" s="90">
        <v>371913.28437522904</v>
      </c>
    </row>
    <row r="9" spans="1:7" x14ac:dyDescent="0.3">
      <c r="A9" s="91"/>
      <c r="B9" s="87" t="s">
        <v>43</v>
      </c>
      <c r="D9" s="88">
        <v>112574.49260718361</v>
      </c>
      <c r="E9" s="89">
        <v>111926.86244068772</v>
      </c>
      <c r="F9" s="89">
        <v>148844.84277402307</v>
      </c>
      <c r="G9" s="90">
        <v>373346.19782189443</v>
      </c>
    </row>
    <row r="10" spans="1:7" x14ac:dyDescent="0.3">
      <c r="A10" s="91"/>
      <c r="B10" s="92"/>
      <c r="C10" s="93"/>
      <c r="D10" s="94"/>
      <c r="E10" s="95"/>
      <c r="F10" s="95"/>
      <c r="G10" s="96"/>
    </row>
    <row r="11" spans="1:7" s="93" customFormat="1" x14ac:dyDescent="0.3">
      <c r="A11" s="97"/>
      <c r="B11" s="92" t="s">
        <v>44</v>
      </c>
      <c r="D11" s="98">
        <f>(D9-D8)/D8</f>
        <v>3.5437226815617701E-2</v>
      </c>
      <c r="E11" s="95">
        <f>(E9-E8)/E8</f>
        <v>-3.6916940966701402E-2</v>
      </c>
      <c r="F11" s="95">
        <f>(F9-F8)/F8</f>
        <v>1.2726733687154858E-2</v>
      </c>
      <c r="G11" s="96">
        <f>(G9-G8)/G8</f>
        <v>3.8528159838993646E-3</v>
      </c>
    </row>
    <row r="12" spans="1:7" s="93" customFormat="1" x14ac:dyDescent="0.3">
      <c r="A12" s="97"/>
      <c r="B12" s="99"/>
      <c r="D12" s="100"/>
      <c r="G12" s="99"/>
    </row>
    <row r="13" spans="1:7" x14ac:dyDescent="0.3">
      <c r="A13" s="91"/>
      <c r="B13" s="87"/>
      <c r="D13" s="88"/>
      <c r="E13" s="89"/>
      <c r="F13" s="89"/>
      <c r="G13" s="90"/>
    </row>
    <row r="14" spans="1:7" x14ac:dyDescent="0.3">
      <c r="A14" s="101" t="s">
        <v>31</v>
      </c>
      <c r="B14" s="102" t="s">
        <v>42</v>
      </c>
      <c r="C14" s="103"/>
      <c r="D14" s="104">
        <f>D8/$G$8</f>
        <v>0.29233077099574289</v>
      </c>
      <c r="E14" s="105">
        <f>E8/$G$8</f>
        <v>0.31248479846339439</v>
      </c>
      <c r="F14" s="105">
        <f>F8/$G$8</f>
        <v>0.39518443054086272</v>
      </c>
      <c r="G14" s="106">
        <f>G8/$G$8</f>
        <v>1</v>
      </c>
    </row>
    <row r="15" spans="1:7" x14ac:dyDescent="0.3">
      <c r="A15" s="91"/>
      <c r="B15" s="87" t="s">
        <v>43</v>
      </c>
      <c r="D15" s="107">
        <f>D9/$G$9</f>
        <v>0.30152842928077039</v>
      </c>
      <c r="E15" s="108">
        <f>E9/$G$9</f>
        <v>0.29979376539434494</v>
      </c>
      <c r="F15" s="108">
        <f>F9/$G$9</f>
        <v>0.39867780532488456</v>
      </c>
      <c r="G15" s="109">
        <f>G9/$G$9</f>
        <v>1</v>
      </c>
    </row>
    <row r="16" spans="1:7" x14ac:dyDescent="0.3">
      <c r="A16" s="110"/>
      <c r="B16" s="111"/>
      <c r="C16" s="112"/>
      <c r="D16" s="113"/>
      <c r="E16" s="113"/>
      <c r="F16" s="113"/>
      <c r="G16" s="114"/>
    </row>
    <row r="17" spans="1:7" x14ac:dyDescent="0.3">
      <c r="A17" s="86"/>
      <c r="D17" s="89"/>
      <c r="E17" s="89"/>
      <c r="F17" s="89"/>
      <c r="G17" s="115"/>
    </row>
    <row r="18" spans="1:7" s="76" customFormat="1" x14ac:dyDescent="0.3">
      <c r="B18" s="70"/>
      <c r="D18" s="78" t="s">
        <v>2</v>
      </c>
      <c r="E18" s="79" t="s">
        <v>3</v>
      </c>
      <c r="F18" s="79" t="s">
        <v>4</v>
      </c>
      <c r="G18" s="80" t="s">
        <v>40</v>
      </c>
    </row>
    <row r="19" spans="1:7" s="76" customFormat="1" x14ac:dyDescent="0.3">
      <c r="A19" s="81" t="s">
        <v>32</v>
      </c>
      <c r="B19" s="116" t="s">
        <v>45</v>
      </c>
      <c r="D19" s="117">
        <v>2022108.5544674294</v>
      </c>
      <c r="E19" s="84">
        <v>1633973.5626124919</v>
      </c>
      <c r="F19" s="84">
        <v>1994707.6621667005</v>
      </c>
      <c r="G19" s="85">
        <v>5650789.7792466208</v>
      </c>
    </row>
    <row r="20" spans="1:7" x14ac:dyDescent="0.3">
      <c r="A20" s="86"/>
      <c r="B20" s="87" t="s">
        <v>46</v>
      </c>
      <c r="D20" s="88">
        <v>1944272.3536926862</v>
      </c>
      <c r="E20" s="89">
        <v>1592406.6717868366</v>
      </c>
      <c r="F20" s="89">
        <v>1928020.6335218709</v>
      </c>
      <c r="G20" s="90">
        <v>5464699.6590013932</v>
      </c>
    </row>
    <row r="21" spans="1:7" x14ac:dyDescent="0.3">
      <c r="A21" s="91"/>
      <c r="B21" s="87" t="s">
        <v>47</v>
      </c>
      <c r="D21" s="88">
        <v>1815995.4556564228</v>
      </c>
      <c r="E21" s="89">
        <v>1478178.9359009322</v>
      </c>
      <c r="F21" s="89">
        <v>1846866.4869136035</v>
      </c>
      <c r="G21" s="90">
        <v>5141040.8784709591</v>
      </c>
    </row>
    <row r="22" spans="1:7" x14ac:dyDescent="0.3">
      <c r="A22" s="91"/>
      <c r="B22" s="92"/>
      <c r="C22" s="93"/>
      <c r="D22" s="94"/>
      <c r="E22" s="95"/>
      <c r="F22" s="95"/>
      <c r="G22" s="96"/>
    </row>
    <row r="23" spans="1:7" s="93" customFormat="1" x14ac:dyDescent="0.3">
      <c r="A23" s="97"/>
      <c r="B23" s="92" t="str">
        <f>"% change " &amp; MID(B21,3,2) &amp; "/" &amp; RIGHT(B21,2) &amp; " &amp; " &amp; MID(B20,3,2) &amp; "/" &amp; RIGHT(B20,2)</f>
        <v>% change 22/23 &amp; 21/22</v>
      </c>
      <c r="D23" s="98">
        <f>(D21-D20)/D20</f>
        <v>-6.5976815332806513E-2</v>
      </c>
      <c r="E23" s="95">
        <f>(E21-E20)/E20</f>
        <v>-7.1732766453263902E-2</v>
      </c>
      <c r="F23" s="95">
        <f>(F21-F20)/F20</f>
        <v>-4.2091949223606095E-2</v>
      </c>
      <c r="G23" s="96">
        <f>(G21-G20)/G20</f>
        <v>-5.922718552286893E-2</v>
      </c>
    </row>
    <row r="24" spans="1:7" s="93" customFormat="1" x14ac:dyDescent="0.3">
      <c r="A24" s="97"/>
      <c r="B24" s="99"/>
      <c r="D24" s="100"/>
      <c r="G24" s="99"/>
    </row>
    <row r="25" spans="1:7" x14ac:dyDescent="0.3">
      <c r="A25" s="91"/>
      <c r="B25" s="87"/>
      <c r="D25" s="88"/>
      <c r="E25" s="89"/>
      <c r="F25" s="89"/>
      <c r="G25" s="90"/>
    </row>
    <row r="26" spans="1:7" x14ac:dyDescent="0.3">
      <c r="A26" s="101" t="s">
        <v>31</v>
      </c>
      <c r="B26" s="87" t="s">
        <v>46</v>
      </c>
      <c r="D26" s="107">
        <f>D20/$G$20</f>
        <v>0.35578759584529079</v>
      </c>
      <c r="E26" s="108">
        <f>E20/$G$20</f>
        <v>0.2913987540310366</v>
      </c>
      <c r="F26" s="108">
        <f>F20/$G$20</f>
        <v>0.35281365012367266</v>
      </c>
      <c r="G26" s="109">
        <f>G20/$G$20</f>
        <v>1</v>
      </c>
    </row>
    <row r="27" spans="1:7" x14ac:dyDescent="0.3">
      <c r="A27" s="91"/>
      <c r="B27" s="87" t="s">
        <v>47</v>
      </c>
      <c r="D27" s="107">
        <f>D21/$G$21</f>
        <v>0.35323497684315897</v>
      </c>
      <c r="E27" s="108">
        <f>E21/$G$21</f>
        <v>0.28752522511366801</v>
      </c>
      <c r="F27" s="108">
        <f>F21/$G$21</f>
        <v>0.35923979804317291</v>
      </c>
      <c r="G27" s="109">
        <f>G21/$G$21</f>
        <v>1</v>
      </c>
    </row>
    <row r="28" spans="1:7" x14ac:dyDescent="0.3">
      <c r="A28" s="110"/>
      <c r="B28" s="111"/>
      <c r="C28" s="112"/>
      <c r="D28" s="113"/>
      <c r="E28" s="113"/>
      <c r="F28" s="113"/>
      <c r="G28" s="114"/>
    </row>
    <row r="29" spans="1:7" x14ac:dyDescent="0.3">
      <c r="A29" s="86"/>
      <c r="D29" s="89"/>
      <c r="E29" s="89"/>
      <c r="F29" s="89"/>
      <c r="G29" s="115"/>
    </row>
    <row r="30" spans="1:7" x14ac:dyDescent="0.3">
      <c r="D30" s="118" t="s">
        <v>2</v>
      </c>
      <c r="E30" s="119" t="s">
        <v>3</v>
      </c>
      <c r="F30" s="119" t="s">
        <v>4</v>
      </c>
      <c r="G30" s="80" t="s">
        <v>40</v>
      </c>
    </row>
    <row r="31" spans="1:7" x14ac:dyDescent="0.3">
      <c r="A31" s="101" t="s">
        <v>33</v>
      </c>
      <c r="B31" s="120" t="s">
        <v>46</v>
      </c>
      <c r="D31" s="88">
        <v>1944272.3536926862</v>
      </c>
      <c r="E31" s="89">
        <v>1592406.6717868366</v>
      </c>
      <c r="F31" s="89">
        <v>1928020.6335218709</v>
      </c>
      <c r="G31" s="90">
        <v>5464699.6590013932</v>
      </c>
    </row>
    <row r="32" spans="1:7" x14ac:dyDescent="0.3">
      <c r="A32" s="121"/>
      <c r="B32" s="122" t="s">
        <v>31</v>
      </c>
      <c r="D32" s="123">
        <f>D31/$G$31</f>
        <v>0.35578759584529079</v>
      </c>
      <c r="E32" s="124">
        <f>E31/$G$31</f>
        <v>0.2913987540310366</v>
      </c>
      <c r="F32" s="124">
        <f>F31/$G$31</f>
        <v>0.35281365012367266</v>
      </c>
      <c r="G32" s="125">
        <f>G31/$G$31</f>
        <v>1</v>
      </c>
    </row>
    <row r="35" spans="1:7" ht="15" customHeight="1" x14ac:dyDescent="0.3">
      <c r="D35" s="73" t="s">
        <v>34</v>
      </c>
      <c r="E35" s="73"/>
      <c r="F35" s="73"/>
      <c r="G35" s="73"/>
    </row>
    <row r="36" spans="1:7" ht="6" customHeight="1" x14ac:dyDescent="0.3"/>
    <row r="37" spans="1:7" s="76" customFormat="1" x14ac:dyDescent="0.3">
      <c r="B37" s="70"/>
      <c r="D37" s="118" t="s">
        <v>2</v>
      </c>
      <c r="E37" s="119" t="s">
        <v>3</v>
      </c>
      <c r="F37" s="119" t="s">
        <v>4</v>
      </c>
      <c r="G37" s="80" t="s">
        <v>40</v>
      </c>
    </row>
    <row r="38" spans="1:7" x14ac:dyDescent="0.3">
      <c r="A38" s="101" t="s">
        <v>35</v>
      </c>
      <c r="B38" s="102" t="s">
        <v>41</v>
      </c>
      <c r="D38" s="127">
        <v>4.3965296202907386E-2</v>
      </c>
      <c r="E38" s="128">
        <v>4.3634663956565428E-2</v>
      </c>
      <c r="F38" s="128">
        <v>4.2452483792423654E-2</v>
      </c>
      <c r="G38" s="129">
        <v>4.3262553506668369E-2</v>
      </c>
    </row>
    <row r="39" spans="1:7" x14ac:dyDescent="0.3">
      <c r="A39" s="91"/>
      <c r="B39" s="87" t="s">
        <v>42</v>
      </c>
      <c r="D39" s="130">
        <v>4.5009261525309617E-2</v>
      </c>
      <c r="E39" s="131">
        <v>4.4168478206109835E-2</v>
      </c>
      <c r="F39" s="131">
        <v>4.4300593747845979E-2</v>
      </c>
      <c r="G39" s="132">
        <v>4.4466475047178447E-2</v>
      </c>
    </row>
    <row r="40" spans="1:7" x14ac:dyDescent="0.3">
      <c r="A40" s="91"/>
      <c r="B40" s="87" t="s">
        <v>43</v>
      </c>
      <c r="D40" s="130">
        <v>4.4170936651469865E-2</v>
      </c>
      <c r="E40" s="131">
        <v>4.3715440185092345E-2</v>
      </c>
      <c r="F40" s="131">
        <v>4.3765534506432564E-2</v>
      </c>
      <c r="G40" s="132">
        <v>4.387275681323325E-2</v>
      </c>
    </row>
    <row r="41" spans="1:7" s="93" customFormat="1" x14ac:dyDescent="0.3">
      <c r="A41" s="133"/>
      <c r="B41" s="134" t="s">
        <v>44</v>
      </c>
      <c r="D41" s="135">
        <f>(D40-D39)/D39</f>
        <v>-1.8625608273273822E-2</v>
      </c>
      <c r="E41" s="136">
        <f>(E40-E39)/E39</f>
        <v>-1.0257043924026803E-2</v>
      </c>
      <c r="F41" s="136">
        <f>(F40-F39)/F39</f>
        <v>-1.2077924834572462E-2</v>
      </c>
      <c r="G41" s="137">
        <f>(G40-G39)/G39</f>
        <v>-1.3352041809369148E-2</v>
      </c>
    </row>
    <row r="43" spans="1:7" s="76" customFormat="1" x14ac:dyDescent="0.3">
      <c r="B43" s="70"/>
      <c r="D43" s="118" t="s">
        <v>2</v>
      </c>
      <c r="E43" s="119" t="s">
        <v>3</v>
      </c>
      <c r="F43" s="119" t="s">
        <v>4</v>
      </c>
      <c r="G43" s="80" t="s">
        <v>40</v>
      </c>
    </row>
    <row r="44" spans="1:7" x14ac:dyDescent="0.3">
      <c r="A44" s="101" t="s">
        <v>36</v>
      </c>
      <c r="B44" s="102" t="s">
        <v>41</v>
      </c>
      <c r="D44" s="127">
        <v>3.5447770546122193E-2</v>
      </c>
      <c r="E44" s="128">
        <v>3.4797150124199434E-2</v>
      </c>
      <c r="F44" s="128">
        <v>3.3904176190220299E-2</v>
      </c>
      <c r="G44" s="129">
        <v>3.4633474416306306E-2</v>
      </c>
    </row>
    <row r="45" spans="1:7" x14ac:dyDescent="0.3">
      <c r="A45" s="91"/>
      <c r="B45" s="87" t="s">
        <v>42</v>
      </c>
      <c r="D45" s="130">
        <v>3.5728315595826753E-2</v>
      </c>
      <c r="E45" s="131">
        <v>3.5192337755709333E-2</v>
      </c>
      <c r="F45" s="131">
        <v>3.4072272604747218E-2</v>
      </c>
      <c r="G45" s="132">
        <v>3.4906388262095897E-2</v>
      </c>
    </row>
    <row r="46" spans="1:7" x14ac:dyDescent="0.3">
      <c r="A46" s="91"/>
      <c r="B46" s="87" t="s">
        <v>43</v>
      </c>
      <c r="D46" s="130">
        <v>3.5692957511895787E-2</v>
      </c>
      <c r="E46" s="131">
        <v>3.4879713238570087E-2</v>
      </c>
      <c r="F46" s="131">
        <v>3.4405576024999877E-2</v>
      </c>
      <c r="G46" s="132">
        <v>3.4935901523198531E-2</v>
      </c>
    </row>
    <row r="47" spans="1:7" s="93" customFormat="1" x14ac:dyDescent="0.3">
      <c r="A47" s="133"/>
      <c r="B47" s="134" t="s">
        <v>44</v>
      </c>
      <c r="D47" s="135">
        <f>(D46-D45)/D45</f>
        <v>-9.8963758412097015E-4</v>
      </c>
      <c r="E47" s="136">
        <f>(E46-E45)/E45</f>
        <v>-8.883312024036475E-3</v>
      </c>
      <c r="F47" s="136">
        <f>(F46-F45)/F45</f>
        <v>9.7822479914715359E-3</v>
      </c>
      <c r="G47" s="137">
        <f>(G46-G45)/G45</f>
        <v>8.4549741672020062E-4</v>
      </c>
    </row>
    <row r="48" spans="1:7" s="93" customFormat="1" x14ac:dyDescent="0.3">
      <c r="A48" s="138" t="s">
        <v>22</v>
      </c>
      <c r="B48" s="139"/>
      <c r="D48" s="140"/>
      <c r="E48" s="140"/>
      <c r="F48" s="140"/>
      <c r="G48" s="140"/>
    </row>
    <row r="49" spans="1:4" x14ac:dyDescent="0.3">
      <c r="A49" s="138" t="s">
        <v>23</v>
      </c>
    </row>
    <row r="50" spans="1:4" x14ac:dyDescent="0.3">
      <c r="A50" s="138" t="s">
        <v>25</v>
      </c>
    </row>
    <row r="52" spans="1:4" x14ac:dyDescent="0.3">
      <c r="A52" s="141" t="s">
        <v>26</v>
      </c>
      <c r="B52" s="2"/>
      <c r="C52" s="1"/>
      <c r="D52" s="6"/>
    </row>
    <row r="53" spans="1:4" x14ac:dyDescent="0.3">
      <c r="A53" s="141" t="s">
        <v>27</v>
      </c>
      <c r="B53" s="2"/>
      <c r="C53" s="1"/>
      <c r="D53" s="6"/>
    </row>
  </sheetData>
  <mergeCells count="3">
    <mergeCell ref="D2:G2"/>
    <mergeCell ref="D3:G3"/>
    <mergeCell ref="D35:G35"/>
  </mergeCells>
  <pageMargins left="0.74803149606299213" right="0.74803149606299213" top="0.85" bottom="0.98425196850393704" header="0.83" footer="0.51181102362204722"/>
  <pageSetup paperSize="9" scale="89" orientation="portrait" r:id="rId1"/>
  <headerFooter alignWithMargins="0">
    <oddFooter>&amp;L&amp;8Produced by Trade and Strategy, Dairy Australia Limited
Source: Dairy manufacturers&amp;R&amp;8Date Issued: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3657-F632-48FA-87F6-8FB554090062}">
  <sheetPr>
    <pageSetUpPr fitToPage="1"/>
  </sheetPr>
  <dimension ref="A1:S56"/>
  <sheetViews>
    <sheetView zoomScale="75" zoomScaleNormal="75" workbookViewId="0">
      <selection activeCell="Q45" sqref="Q45"/>
    </sheetView>
  </sheetViews>
  <sheetFormatPr defaultColWidth="9" defaultRowHeight="13.5" x14ac:dyDescent="0.3"/>
  <cols>
    <col min="1" max="1" width="11.15234375" style="1" bestFit="1" customWidth="1"/>
    <col min="2" max="2" width="6.3828125" style="2" bestFit="1" customWidth="1"/>
    <col min="3" max="3" width="0.84375" style="1" customWidth="1"/>
    <col min="4" max="5" width="9.15234375" style="6" customWidth="1"/>
    <col min="6" max="6" width="8.15234375" style="7" customWidth="1"/>
    <col min="7" max="7" width="0.84375" style="1" customWidth="1"/>
    <col min="8" max="9" width="9.15234375" style="6" customWidth="1"/>
    <col min="10" max="10" width="8.15234375" style="7" customWidth="1"/>
    <col min="11" max="11" width="0.84375" style="1" customWidth="1"/>
    <col min="12" max="13" width="9.15234375" style="6" customWidth="1"/>
    <col min="14" max="14" width="8.15234375" style="7" customWidth="1"/>
    <col min="15" max="15" width="0.84375" style="1" customWidth="1"/>
    <col min="16" max="17" width="9.15234375" style="6" customWidth="1"/>
    <col min="18" max="18" width="8.15234375" style="7" customWidth="1"/>
    <col min="19" max="19" width="0.84375" style="1" customWidth="1"/>
    <col min="20" max="16384" width="9" style="1"/>
  </cols>
  <sheetData>
    <row r="1" spans="1:19" x14ac:dyDescent="0.3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1:19" ht="23" x14ac:dyDescent="0.4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1:19" ht="23" x14ac:dyDescent="0.45">
      <c r="D3" s="3"/>
      <c r="E3" s="3"/>
      <c r="F3" s="10"/>
      <c r="G3" s="5"/>
      <c r="H3" s="3"/>
      <c r="I3" s="9" t="s">
        <v>37</v>
      </c>
      <c r="J3" s="4"/>
      <c r="K3" s="5"/>
      <c r="L3" s="3"/>
      <c r="M3" s="3"/>
      <c r="N3" s="4"/>
    </row>
    <row r="4" spans="1:19" ht="22.5" customHeight="1" x14ac:dyDescent="0.45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:19" ht="15" x14ac:dyDescent="0.3">
      <c r="N5" s="12"/>
      <c r="O5" s="13"/>
    </row>
    <row r="7" spans="1:19" s="14" customFormat="1" x14ac:dyDescent="0.3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1:19" s="19" customFormat="1" ht="17.25" customHeight="1" x14ac:dyDescent="0.3">
      <c r="B8" s="2"/>
      <c r="D8" s="20" t="s">
        <v>38</v>
      </c>
      <c r="E8" s="21" t="s">
        <v>39</v>
      </c>
      <c r="F8" s="22" t="s">
        <v>6</v>
      </c>
      <c r="G8" s="15"/>
      <c r="H8" s="20" t="s">
        <v>38</v>
      </c>
      <c r="I8" s="21" t="s">
        <v>39</v>
      </c>
      <c r="J8" s="22" t="s">
        <v>6</v>
      </c>
      <c r="K8" s="15"/>
      <c r="L8" s="20" t="s">
        <v>38</v>
      </c>
      <c r="M8" s="21" t="s">
        <v>39</v>
      </c>
      <c r="N8" s="22" t="s">
        <v>6</v>
      </c>
      <c r="O8" s="23"/>
      <c r="P8" s="20" t="s">
        <v>38</v>
      </c>
      <c r="Q8" s="21" t="s">
        <v>39</v>
      </c>
      <c r="R8" s="22" t="s">
        <v>6</v>
      </c>
      <c r="S8" s="2"/>
    </row>
    <row r="9" spans="1:19" s="24" customFormat="1" ht="1.5" customHeight="1" x14ac:dyDescent="0.2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1:19" s="19" customFormat="1" x14ac:dyDescent="0.3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9" ht="15" customHeight="1" x14ac:dyDescent="0.3">
      <c r="A11" s="37" t="s">
        <v>7</v>
      </c>
      <c r="B11" s="38"/>
      <c r="C11" s="39"/>
      <c r="D11" s="40">
        <v>116.39192102999999</v>
      </c>
      <c r="E11" s="41">
        <v>106.43947120984279</v>
      </c>
      <c r="F11" s="42">
        <f>IF(D11="","",IF(E11="","",IF(D11=0,0,IF(E11=0,0,(E11-D11)/D11))))</f>
        <v>-8.5508081077139003E-2</v>
      </c>
      <c r="G11" s="43"/>
      <c r="H11" s="40">
        <v>116.22267909406455</v>
      </c>
      <c r="I11" s="41">
        <v>114.55246898054732</v>
      </c>
      <c r="J11" s="42">
        <f>IF(H11="","",IF(I11="","",IF(H11=0,0,IF(I11=0,0,(I11-H11)/H11))))</f>
        <v>-1.4370776224883338E-2</v>
      </c>
      <c r="L11" s="40">
        <v>179.251779</v>
      </c>
      <c r="M11" s="41">
        <v>165.38192267421675</v>
      </c>
      <c r="N11" s="42">
        <f>IF(L11="","",IF(M11="","",IF(L11=0,0,IF(M11=0,0,(M11-L11)/L11))))</f>
        <v>-7.7376394271563939E-2</v>
      </c>
      <c r="P11" s="40">
        <v>411.86637912406457</v>
      </c>
      <c r="Q11" s="41">
        <v>386.37386286460685</v>
      </c>
      <c r="R11" s="42">
        <f>IF(P11="","",IF(Q11="","",IF(P11=0,0,IF(Q11=0,0,(Q11-P11)/P11))))</f>
        <v>-6.189511344352467E-2</v>
      </c>
    </row>
    <row r="12" spans="1:19" ht="15" customHeight="1" x14ac:dyDescent="0.3">
      <c r="A12" s="44"/>
      <c r="B12" s="45" t="s">
        <v>8</v>
      </c>
      <c r="C12" s="46"/>
      <c r="D12" s="41">
        <f>IF(D11="","",D11)</f>
        <v>116.39192102999999</v>
      </c>
      <c r="E12" s="41">
        <f>IF(E11="","",E11)</f>
        <v>106.43947120984279</v>
      </c>
      <c r="F12" s="42">
        <f>IF(D12="","",IF(E12="","",IF(D12=0,0,IF(E12=0,0,(E12-D12)/D12))))</f>
        <v>-8.5508081077139003E-2</v>
      </c>
      <c r="G12" s="43"/>
      <c r="H12" s="40">
        <f>IF(H11="","",H11)</f>
        <v>116.22267909406455</v>
      </c>
      <c r="I12" s="41">
        <f>IF(I11="","",I11)</f>
        <v>114.55246898054732</v>
      </c>
      <c r="J12" s="42">
        <f>IF(H12="","",IF(I12="","",IF(H12=0,0,IF(I12=0,0,(I12-H12)/H12))))</f>
        <v>-1.4370776224883338E-2</v>
      </c>
      <c r="L12" s="40">
        <f>IF(L11="","",L11)</f>
        <v>179.251779</v>
      </c>
      <c r="M12" s="41">
        <f>IF(M11="","",M11)</f>
        <v>165.38192267421675</v>
      </c>
      <c r="N12" s="42">
        <f>IF(L12="","",IF(M12="","",IF(L12=0,0,IF(M12=0,0,(M12-L12)/L12))))</f>
        <v>-7.7376394271563939E-2</v>
      </c>
      <c r="P12" s="40">
        <f>IF(P11="","",P11)</f>
        <v>411.86637912406457</v>
      </c>
      <c r="Q12" s="41">
        <f>IF(Q11="","",Q11)</f>
        <v>386.37386286460685</v>
      </c>
      <c r="R12" s="42">
        <f>IF(P12="","",IF(Q12="","",IF(P12=0,0,IF(Q12=0,0,(Q12-P12)/P12))))</f>
        <v>-6.189511344352467E-2</v>
      </c>
    </row>
    <row r="13" spans="1:19" ht="15" customHeight="1" x14ac:dyDescent="0.3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9" ht="15" customHeight="1" x14ac:dyDescent="0.3">
      <c r="A14" s="37" t="s">
        <v>9</v>
      </c>
      <c r="B14" s="38"/>
      <c r="C14" s="39"/>
      <c r="D14" s="40">
        <v>158.61374505000006</v>
      </c>
      <c r="E14" s="41">
        <v>144.84195801609448</v>
      </c>
      <c r="F14" s="42">
        <f>IF(D14="","",IF(E14="","",IF(D14=0,0,IF(E14=0,0,(E14-D14)/D14))))</f>
        <v>-8.6825936992814087E-2</v>
      </c>
      <c r="G14" s="43"/>
      <c r="H14" s="40">
        <v>126.7016211352224</v>
      </c>
      <c r="I14" s="41">
        <v>124.41433447146491</v>
      </c>
      <c r="J14" s="42">
        <f>IF(H14="","",IF(I14="","",IF(H14=0,0,IF(I14=0,0,(I14-H14)/H14))))</f>
        <v>-1.8052544578860408E-2</v>
      </c>
      <c r="L14" s="40">
        <v>186.24383001999999</v>
      </c>
      <c r="M14" s="41">
        <v>181.35902641686187</v>
      </c>
      <c r="N14" s="42">
        <f>IF(L14="","",IF(M14="","",IF(L14=0,0,IF(M14=0,0,(M14-L14)/L14))))</f>
        <v>-2.6228002305437793E-2</v>
      </c>
      <c r="P14" s="40">
        <v>471.55919620522246</v>
      </c>
      <c r="Q14" s="41">
        <v>450.61531890442131</v>
      </c>
      <c r="R14" s="42">
        <f>IF(P14="","",IF(Q14="","",IF(P14=0,0,IF(Q14=0,0,(Q14-P14)/P14))))</f>
        <v>-4.4414100009803177E-2</v>
      </c>
    </row>
    <row r="15" spans="1:19" ht="15" customHeight="1" x14ac:dyDescent="0.3">
      <c r="A15" s="44"/>
      <c r="B15" s="45" t="s">
        <v>8</v>
      </c>
      <c r="C15" s="46"/>
      <c r="D15" s="41">
        <f>IF(D14="","",D14+D12)</f>
        <v>275.00566608000008</v>
      </c>
      <c r="E15" s="41">
        <f>E12+E14</f>
        <v>251.28142922593727</v>
      </c>
      <c r="F15" s="42">
        <f>IF(D15="","",IF(E15="","",IF(D15=0,0,IF(E15=0,0,(E15-D15)/D15))))</f>
        <v>-8.6268174733393849E-2</v>
      </c>
      <c r="G15" s="43"/>
      <c r="H15" s="40">
        <f>IF(H14="","",H14+H12)</f>
        <v>242.92430022928693</v>
      </c>
      <c r="I15" s="41">
        <f>I12+I14</f>
        <v>238.96680345201224</v>
      </c>
      <c r="J15" s="42">
        <f>IF(H15="","",IF(I15="","",IF(H15=0,0,IF(I15=0,0,(I15-H15)/H15))))</f>
        <v>-1.6291069989866618E-2</v>
      </c>
      <c r="L15" s="40">
        <f>IF(L14="","",L14+L12)</f>
        <v>365.49560901999996</v>
      </c>
      <c r="M15" s="41">
        <f>M12+M14</f>
        <v>346.74094909107862</v>
      </c>
      <c r="N15" s="42">
        <f>IF(L15="","",IF(M15="","",IF(L15=0,0,IF(M15=0,0,(M15-L15)/L15))))</f>
        <v>-5.1312955521430316E-2</v>
      </c>
      <c r="P15" s="40">
        <f>IF(P14="","",P14+P12)</f>
        <v>883.42557532928708</v>
      </c>
      <c r="Q15" s="41">
        <f>Q12+Q14</f>
        <v>836.98918176902816</v>
      </c>
      <c r="R15" s="42">
        <f>IF(P15="","",IF(Q15="","",IF(P15=0,0,IF(Q15=0,0,(Q15-P15)/P15))))</f>
        <v>-5.2564013151815615E-2</v>
      </c>
    </row>
    <row r="16" spans="1:19" ht="15" customHeight="1" x14ac:dyDescent="0.3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 x14ac:dyDescent="0.3">
      <c r="A17" s="37" t="s">
        <v>10</v>
      </c>
      <c r="B17" s="38"/>
      <c r="C17" s="39"/>
      <c r="D17" s="40">
        <v>206.52568200999997</v>
      </c>
      <c r="E17" s="41">
        <v>189.66996823723662</v>
      </c>
      <c r="F17" s="42">
        <f>IF(D17="","",IF(E17="","",IF(D17=0,0,IF(E17=0,0,(E17-D17)/D17))))</f>
        <v>-8.1615582181915752E-2</v>
      </c>
      <c r="G17" s="43"/>
      <c r="H17" s="40">
        <v>155.83608401999999</v>
      </c>
      <c r="I17" s="41">
        <v>147.185062355638</v>
      </c>
      <c r="J17" s="42">
        <f>IF(H17="","",IF(I17="","",IF(H17=0,0,IF(I17=0,0,(I17-H17)/H17))))</f>
        <v>-5.5513597628978666E-2</v>
      </c>
      <c r="L17" s="40">
        <v>202.29838900999999</v>
      </c>
      <c r="M17" s="41">
        <v>190.87980708030753</v>
      </c>
      <c r="N17" s="42">
        <f>IF(L17="","",IF(M17="","",IF(L17=0,0,IF(M17=0,0,(M17-L17)/L17))))</f>
        <v>-5.6444255367392088E-2</v>
      </c>
      <c r="P17" s="40">
        <v>564.66015503999995</v>
      </c>
      <c r="Q17" s="41">
        <v>527.73483767318214</v>
      </c>
      <c r="R17" s="42">
        <f>IF(P17="","",IF(Q17="","",IF(P17=0,0,IF(Q17=0,0,(Q17-P17)/P17))))</f>
        <v>-6.5393878135782499E-2</v>
      </c>
    </row>
    <row r="18" spans="1:18" ht="15" customHeight="1" x14ac:dyDescent="0.3">
      <c r="A18" s="44"/>
      <c r="B18" s="45" t="s">
        <v>8</v>
      </c>
      <c r="C18" s="46"/>
      <c r="D18" s="41">
        <f>IF(D17="","",D17+D15)</f>
        <v>481.53134809000005</v>
      </c>
      <c r="E18" s="41">
        <f>E15+E17</f>
        <v>440.95139746317386</v>
      </c>
      <c r="F18" s="42">
        <f>IF(D18="","",IF(E18="","",IF(D18=0,0,IF(E18=0,0,(E18-D18)/D18))))</f>
        <v>-8.427270786790321E-2</v>
      </c>
      <c r="G18" s="43"/>
      <c r="H18" s="40">
        <f>IF(H17="","",H17+H15)</f>
        <v>398.76038424928691</v>
      </c>
      <c r="I18" s="41">
        <f>I15+I17</f>
        <v>386.15186580765021</v>
      </c>
      <c r="J18" s="42">
        <f>IF(H18="","",IF(I18="","",IF(H18=0,0,IF(I18=0,0,(I18-H18)/H18))))</f>
        <v>-3.1619285514968384E-2</v>
      </c>
      <c r="L18" s="40">
        <f>IF(L17="","",L17+L15)</f>
        <v>567.79399803000001</v>
      </c>
      <c r="M18" s="41">
        <f>M15+M17</f>
        <v>537.62075617138612</v>
      </c>
      <c r="N18" s="42">
        <f>IF(L18="","",IF(M18="","",IF(L18=0,0,IF(M18=0,0,(M18-L18)/L18))))</f>
        <v>-5.3141177897797459E-2</v>
      </c>
      <c r="P18" s="40">
        <f>IF(P17="","",P17+P15)</f>
        <v>1448.0857303692869</v>
      </c>
      <c r="Q18" s="41">
        <f>Q15+Q17</f>
        <v>1364.7240194422102</v>
      </c>
      <c r="R18" s="42">
        <f>IF(P18="","",IF(Q18="","",IF(P18=0,0,IF(Q18=0,0,(Q18-P18)/P18))))</f>
        <v>-5.7566834047745263E-2</v>
      </c>
    </row>
    <row r="19" spans="1:18" ht="15" customHeight="1" x14ac:dyDescent="0.3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 x14ac:dyDescent="0.3">
      <c r="A20" s="37" t="s">
        <v>11</v>
      </c>
      <c r="B20" s="38"/>
      <c r="C20" s="39"/>
      <c r="D20" s="40">
        <v>233.99114201999996</v>
      </c>
      <c r="E20" s="41">
        <v>216.84850401328677</v>
      </c>
      <c r="F20" s="42">
        <f>IF(D20="","",IF(E20="","",IF(D20=0,0,IF(E20=0,0,(E20-D20)/D20))))</f>
        <v>-7.3261910082254092E-2</v>
      </c>
      <c r="G20" s="43"/>
      <c r="H20" s="40">
        <v>169.98131551</v>
      </c>
      <c r="I20" s="41">
        <v>157.68709529391944</v>
      </c>
      <c r="J20" s="42">
        <f>IF(H20="","",IF(I20="","",IF(H20=0,0,IF(I20=0,0,(I20-H20)/H20))))</f>
        <v>-7.2326891806866217E-2</v>
      </c>
      <c r="L20" s="40">
        <v>219.08759800999999</v>
      </c>
      <c r="M20" s="41">
        <v>201.18012679008967</v>
      </c>
      <c r="N20" s="42">
        <f>IF(L20="","",IF(M20="","",IF(L20=0,0,IF(M20=0,0,(M20-L20)/L20))))</f>
        <v>-8.1736581087045165E-2</v>
      </c>
      <c r="P20" s="40">
        <v>623.06005553999989</v>
      </c>
      <c r="Q20" s="41">
        <v>575.71572609729583</v>
      </c>
      <c r="R20" s="42">
        <f>IF(P20="","",IF(Q20="","",IF(P20=0,0,IF(Q20=0,0,(Q20-P20)/P20))))</f>
        <v>-7.5986783331297353E-2</v>
      </c>
    </row>
    <row r="21" spans="1:18" ht="15" customHeight="1" x14ac:dyDescent="0.3">
      <c r="A21" s="44"/>
      <c r="B21" s="45" t="s">
        <v>8</v>
      </c>
      <c r="C21" s="46"/>
      <c r="D21" s="41">
        <f>IF(D20="","",D20+D18)</f>
        <v>715.52249011000004</v>
      </c>
      <c r="E21" s="41">
        <f>E18+E20</f>
        <v>657.7999014764606</v>
      </c>
      <c r="F21" s="42">
        <f>IF(D21="","",IF(E21="","",IF(D21=0,0,IF(E21=0,0,(E21-D21)/D21))))</f>
        <v>-8.0671941736821601E-2</v>
      </c>
      <c r="G21" s="43"/>
      <c r="H21" s="40">
        <f>IF(H20="","",H20+H18)</f>
        <v>568.74169975928692</v>
      </c>
      <c r="I21" s="41">
        <f>IF(I20="","",I20+I18)</f>
        <v>543.83896110156968</v>
      </c>
      <c r="J21" s="42">
        <f>IF(H21="","",IF(I21="","",IF(H21=0,0,IF(I21=0,0,(I21-H21)/H21))))</f>
        <v>-4.3785674003254942E-2</v>
      </c>
      <c r="L21" s="40">
        <f>IF(L20="","",L20+L18)</f>
        <v>786.88159603999998</v>
      </c>
      <c r="M21" s="41">
        <f>IF(M20="","",M20+M18)</f>
        <v>738.80088296147574</v>
      </c>
      <c r="N21" s="42">
        <f>IF(L21="","",IF(M21="","",IF(L21=0,0,IF(M21=0,0,(M21-L21)/L21))))</f>
        <v>-6.1102856288025482E-2</v>
      </c>
      <c r="P21" s="40">
        <f>IF(P20="","",P20+P18)</f>
        <v>2071.145785909287</v>
      </c>
      <c r="Q21" s="41">
        <f>IF(Q20="","",Q20+Q18)</f>
        <v>1940.439745539506</v>
      </c>
      <c r="R21" s="42">
        <f>IF(P21="","",IF(Q21="","",IF(P21=0,0,IF(Q21=0,0,(Q21-P21)/P21))))</f>
        <v>-6.3108083100194542E-2</v>
      </c>
    </row>
    <row r="22" spans="1:18" ht="15" customHeight="1" x14ac:dyDescent="0.3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 x14ac:dyDescent="0.3">
      <c r="A23" s="37" t="s">
        <v>12</v>
      </c>
      <c r="B23" s="38"/>
      <c r="C23" s="39"/>
      <c r="D23" s="40">
        <v>220.40829700999996</v>
      </c>
      <c r="E23" s="41">
        <v>197.83579120145959</v>
      </c>
      <c r="F23" s="42">
        <f>IF(D23="","",IF(E23="","",IF(D23=0,0,IF(E23=0,0,(E23-D23)/D23))))</f>
        <v>-0.10241223272786439</v>
      </c>
      <c r="G23" s="43"/>
      <c r="H23" s="40">
        <v>162.05266505</v>
      </c>
      <c r="I23" s="41">
        <v>142.479809499006</v>
      </c>
      <c r="J23" s="42">
        <f>IF(H23="","",IF(I23="","",IF(H23=0,0,IF(I23=0,0,(I23-H23)/H23))))</f>
        <v>-0.12078083100302586</v>
      </c>
      <c r="L23" s="40">
        <v>203.91972202999997</v>
      </c>
      <c r="M23" s="41">
        <v>179.02244723471901</v>
      </c>
      <c r="N23" s="42">
        <f>IF(L23="","",IF(M23="","",IF(L23=0,0,IF(M23=0,0,(M23-L23)/L23))))</f>
        <v>-0.12209351085530688</v>
      </c>
      <c r="P23" s="40">
        <v>586.38068408999993</v>
      </c>
      <c r="Q23" s="41">
        <v>519.33804793518459</v>
      </c>
      <c r="R23" s="42">
        <f>IF(P23="","",IF(Q23="","",IF(P23=0,0,IF(Q23=0,0,(Q23-P23)/P23))))</f>
        <v>-0.11433295463826258</v>
      </c>
    </row>
    <row r="24" spans="1:18" ht="15" customHeight="1" x14ac:dyDescent="0.3">
      <c r="A24" s="44"/>
      <c r="B24" s="45" t="s">
        <v>8</v>
      </c>
      <c r="C24" s="46"/>
      <c r="D24" s="41">
        <f>IF(D23="","",D23+D21)</f>
        <v>935.93078711999999</v>
      </c>
      <c r="E24" s="41">
        <f>IF(E23="","",E23+E21)</f>
        <v>855.63569267792013</v>
      </c>
      <c r="F24" s="42">
        <f>IF(D24="","",IF(E24="","",IF(D24=0,0,IF(E24=0,0,(E24-D24)/D24))))</f>
        <v>-8.5791701210257185E-2</v>
      </c>
      <c r="G24" s="43"/>
      <c r="H24" s="40">
        <f>IF(H23="","",H23+H21)</f>
        <v>730.79436480928689</v>
      </c>
      <c r="I24" s="41">
        <f>IF(I23="","",I23+I21)</f>
        <v>686.3187706005757</v>
      </c>
      <c r="J24" s="42">
        <f>IF(H24="","",IF(I24="","",IF(H24=0,0,IF(I24=0,0,(I24-H24)/H24))))</f>
        <v>-6.0859246253654187E-2</v>
      </c>
      <c r="L24" s="40">
        <f>IF(L23="","",L23+L21)</f>
        <v>990.80131806999998</v>
      </c>
      <c r="M24" s="41">
        <f>IF(M23="","",M23+M21)</f>
        <v>917.82333019619477</v>
      </c>
      <c r="N24" s="42">
        <f>IF(L24="","",IF(M24="","",IF(L24=0,0,IF(M24=0,0,(M24-L24)/L24))))</f>
        <v>-7.3655521589293366E-2</v>
      </c>
      <c r="P24" s="40">
        <f>IF(P23="","",P23+P21)</f>
        <v>2657.5264699992867</v>
      </c>
      <c r="Q24" s="41">
        <f>IF(Q23="","",Q23+Q21)</f>
        <v>2459.7777934746905</v>
      </c>
      <c r="R24" s="42">
        <f>IF(P24="","",IF(Q24="","",IF(P24=0,0,IF(Q24=0,0,(Q24-P24)/P24))))</f>
        <v>-7.4410802209111893E-2</v>
      </c>
    </row>
    <row r="25" spans="1:18" ht="15" customHeight="1" x14ac:dyDescent="0.3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 x14ac:dyDescent="0.3">
      <c r="A26" s="37" t="s">
        <v>13</v>
      </c>
      <c r="B26" s="38"/>
      <c r="C26" s="39"/>
      <c r="D26" s="40">
        <v>206.43577403</v>
      </c>
      <c r="E26" s="41">
        <v>190.19855429568364</v>
      </c>
      <c r="F26" s="42">
        <f>IF(D26="","",IF(E26="","",IF(D26=0,0,IF(E26=0,0,(E26-D26)/D26))))</f>
        <v>-7.8655067468861847E-2</v>
      </c>
      <c r="G26" s="43"/>
      <c r="H26" s="40">
        <v>153.01014552621075</v>
      </c>
      <c r="I26" s="41">
        <v>136.61368758002763</v>
      </c>
      <c r="J26" s="42">
        <f>IF(H26="","",IF(I26="","",IF(H26=0,0,IF(I26=0,0,(I26-H26)/H26))))</f>
        <v>-0.1071592860054786</v>
      </c>
      <c r="L26" s="40">
        <v>181.84042341856261</v>
      </c>
      <c r="M26" s="41">
        <v>172.19679920916212</v>
      </c>
      <c r="N26" s="42">
        <f>IF(L26="","",IF(M26="","",IF(L26=0,0,IF(M26=0,0,(M26-L26)/L26))))</f>
        <v>-5.303344563382735E-2</v>
      </c>
      <c r="P26" s="40">
        <v>541.28634297477333</v>
      </c>
      <c r="Q26" s="41">
        <v>499.00904108487339</v>
      </c>
      <c r="R26" s="42">
        <f>IF(P26="","",IF(Q26="","",IF(P26=0,0,IF(Q26=0,0,(Q26-P26)/P26))))</f>
        <v>-7.8105243996282173E-2</v>
      </c>
    </row>
    <row r="27" spans="1:18" ht="15" customHeight="1" x14ac:dyDescent="0.3">
      <c r="A27" s="44"/>
      <c r="B27" s="45" t="s">
        <v>8</v>
      </c>
      <c r="C27" s="46"/>
      <c r="D27" s="41">
        <f>IF(D26="","",D26+D24)</f>
        <v>1142.3665611500001</v>
      </c>
      <c r="E27" s="41">
        <f>E24+E26</f>
        <v>1045.8342469736037</v>
      </c>
      <c r="F27" s="42">
        <f>IF(D27="","",IF(E27="","",IF(D27=0,0,IF(E27=0,0,(E27-D27)/D27))))</f>
        <v>-8.4502048168513394E-2</v>
      </c>
      <c r="G27" s="43"/>
      <c r="H27" s="40">
        <f>IF(H26="","",H26+H24)</f>
        <v>883.80451033549764</v>
      </c>
      <c r="I27" s="41">
        <f>IF(I26="","",I26+I24)</f>
        <v>822.93245818060336</v>
      </c>
      <c r="J27" s="42">
        <f>IF(H27="","",IF(I27="","",IF(H27=0,0,IF(I27=0,0,(I27-H27)/H27))))</f>
        <v>-6.8875018675551763E-2</v>
      </c>
      <c r="L27" s="40">
        <f>IF(L26="","",L26+L24)</f>
        <v>1172.6417414885625</v>
      </c>
      <c r="M27" s="41">
        <f>IF(M26="","",M26+M24)</f>
        <v>1090.0201294053568</v>
      </c>
      <c r="N27" s="42">
        <f>IF(L27="","",IF(M27="","",IF(L27=0,0,IF(M27=0,0,(M27-L27)/L27))))</f>
        <v>-7.0457676168277167E-2</v>
      </c>
      <c r="P27" s="40">
        <f>IF(P26="","",P26+P24)</f>
        <v>3198.8128129740599</v>
      </c>
      <c r="Q27" s="41">
        <f>IF(Q26="","",Q26+Q24)</f>
        <v>2958.7868345595639</v>
      </c>
      <c r="R27" s="42">
        <f>IF(P27="","",IF(Q27="","",IF(P27=0,0,IF(Q27=0,0,(Q27-P27)/P27))))</f>
        <v>-7.5035956290088301E-2</v>
      </c>
    </row>
    <row r="28" spans="1:18" ht="15" customHeight="1" x14ac:dyDescent="0.3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 x14ac:dyDescent="0.3">
      <c r="A29" s="37" t="s">
        <v>14</v>
      </c>
      <c r="B29" s="38"/>
      <c r="C29" s="39"/>
      <c r="D29" s="40">
        <v>169.71840001999999</v>
      </c>
      <c r="E29" s="41">
        <v>159.58858907240284</v>
      </c>
      <c r="F29" s="42">
        <f>IF(D29="","",IF(E29="","",IF(D29=0,0,IF(E29=0,0,(E29-D29)/D29))))</f>
        <v>-5.9685991303261347E-2</v>
      </c>
      <c r="G29" s="43"/>
      <c r="H29" s="40">
        <v>133.62976928415532</v>
      </c>
      <c r="I29" s="41">
        <v>119.95649832904316</v>
      </c>
      <c r="J29" s="42">
        <f>IF(H29="","",IF(I29="","",IF(H29=0,0,IF(I29=0,0,(I29-H29)/H29))))</f>
        <v>-0.10232204267326696</v>
      </c>
      <c r="L29" s="40">
        <v>141.80817996450548</v>
      </c>
      <c r="M29" s="41">
        <v>143.70684099170145</v>
      </c>
      <c r="N29" s="42">
        <f>IF(L29="","",IF(M29="","",IF(L29=0,0,IF(M29=0,0,(M29-L29)/L29))))</f>
        <v>1.3388938689370418E-2</v>
      </c>
      <c r="P29" s="40">
        <v>445.15634926866079</v>
      </c>
      <c r="Q29" s="41">
        <v>423.25192839314741</v>
      </c>
      <c r="R29" s="42">
        <f>IF(P29="","",IF(Q29="","",IF(P29=0,0,IF(Q29=0,0,(Q29-P29)/P29))))</f>
        <v>-4.9206129288057447E-2</v>
      </c>
    </row>
    <row r="30" spans="1:18" ht="15" customHeight="1" x14ac:dyDescent="0.3">
      <c r="A30" s="44"/>
      <c r="B30" s="45" t="s">
        <v>8</v>
      </c>
      <c r="C30" s="46"/>
      <c r="D30" s="41">
        <f>IF(D29="","",D29+D27)</f>
        <v>1312.08496117</v>
      </c>
      <c r="E30" s="41">
        <f>IF(E29="","",E29+E27)</f>
        <v>1205.4228360460065</v>
      </c>
      <c r="F30" s="42">
        <f>IF(D30="","",IF(E30="","",IF(D30=0,0,IF(E30=0,0,(E30-D30)/D30))))</f>
        <v>-8.1292087235632804E-2</v>
      </c>
      <c r="G30" s="43"/>
      <c r="H30" s="40">
        <f>IF(H29="","",H29+H27)</f>
        <v>1017.4342796196529</v>
      </c>
      <c r="I30" s="41">
        <f>IF(I29="","",I29+I27)</f>
        <v>942.8889565096465</v>
      </c>
      <c r="J30" s="42">
        <f>IF(H30="","",IF(I30="","",IF(H30=0,0,IF(I30=0,0,(I30-H30)/H30))))</f>
        <v>-7.3267949196555132E-2</v>
      </c>
      <c r="L30" s="40">
        <f>IF(L29="","",L29+L27)</f>
        <v>1314.4499214530679</v>
      </c>
      <c r="M30" s="41">
        <f>IF(M29="","",M29+M27)</f>
        <v>1233.7269703970583</v>
      </c>
      <c r="N30" s="42">
        <f>IF(L30="","",IF(M30="","",IF(L30=0,0,IF(M30=0,0,(M30-L30)/L30))))</f>
        <v>-6.1411963847792586E-2</v>
      </c>
      <c r="P30" s="40">
        <f>IF(P29="","",P29+P27)</f>
        <v>3643.9691622427208</v>
      </c>
      <c r="Q30" s="41">
        <f>IF(Q29="","",Q29+Q27)</f>
        <v>3382.0387629527113</v>
      </c>
      <c r="R30" s="42">
        <f>IF(P30="","",IF(Q30="","",IF(P30=0,0,IF(Q30=0,0,(Q30-P30)/P30))))</f>
        <v>-7.1880520286511304E-2</v>
      </c>
    </row>
    <row r="31" spans="1:18" ht="15" customHeight="1" x14ac:dyDescent="0.3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 x14ac:dyDescent="0.3">
      <c r="A32" s="37" t="s">
        <v>15</v>
      </c>
      <c r="B32" s="38"/>
      <c r="C32" s="39"/>
      <c r="D32" s="40">
        <v>132.34938102000001</v>
      </c>
      <c r="E32" s="41">
        <v>121.18014280722065</v>
      </c>
      <c r="F32" s="42">
        <f>IF(D32="","",IF(E32="","",IF(D32=0,0,IF(E32=0,0,(E32-D32)/D32))))</f>
        <v>-8.4392069888800769E-2</v>
      </c>
      <c r="G32" s="43"/>
      <c r="H32" s="40">
        <v>105.25483328107258</v>
      </c>
      <c r="I32" s="41">
        <v>94.868083492148543</v>
      </c>
      <c r="J32" s="42">
        <f>IF(H32="","",IF(I32="","",IF(H32=0,0,IF(I32=0,0,(I32-H32)/H32))))</f>
        <v>-9.8681927139509615E-2</v>
      </c>
      <c r="L32" s="40">
        <v>110.20839128881545</v>
      </c>
      <c r="M32" s="41">
        <v>107.64161025189149</v>
      </c>
      <c r="N32" s="42">
        <f>IF(L32="","",IF(M32="","",IF(L32=0,0,IF(M32=0,0,(M32-L32)/L32))))</f>
        <v>-2.3290250469198592E-2</v>
      </c>
      <c r="P32" s="40">
        <v>347.81260558988805</v>
      </c>
      <c r="Q32" s="41">
        <v>323.68983655126067</v>
      </c>
      <c r="R32" s="42">
        <f>IF(P32="","",IF(Q32="","",IF(P32=0,0,IF(Q32=0,0,(Q32-P32)/P32))))</f>
        <v>-6.9355649136739347E-2</v>
      </c>
    </row>
    <row r="33" spans="1:19" ht="15" customHeight="1" x14ac:dyDescent="0.3">
      <c r="A33" s="44"/>
      <c r="B33" s="45" t="s">
        <v>8</v>
      </c>
      <c r="C33" s="46"/>
      <c r="D33" s="41">
        <f>IF(D32="","",D32+D30)</f>
        <v>1444.4343421900001</v>
      </c>
      <c r="E33" s="41">
        <f>IF(E32="","",E32+E30)</f>
        <v>1326.6029788532271</v>
      </c>
      <c r="F33" s="42">
        <f>IF(D33="","",IF(E33="","",IF(D33=0,0,IF(E33=0,0,(E33-D33)/D33))))</f>
        <v>-8.1576129765871683E-2</v>
      </c>
      <c r="G33" s="43"/>
      <c r="H33" s="40">
        <f>IF(H32="","",H32+H30)</f>
        <v>1122.6891129007254</v>
      </c>
      <c r="I33" s="41">
        <f>IF(I32="","",I32+I30)</f>
        <v>1037.7570400017951</v>
      </c>
      <c r="J33" s="42">
        <f>IF(H33="","",IF(I33="","",IF(H33=0,0,IF(I33=0,0,(I33-H33)/H33))))</f>
        <v>-7.5650571403056338E-2</v>
      </c>
      <c r="L33" s="40">
        <f>IF(L32="","",L32+L30)</f>
        <v>1424.6583127418833</v>
      </c>
      <c r="M33" s="41">
        <f>IF(M32="","",M32+M30)</f>
        <v>1341.3685806489498</v>
      </c>
      <c r="N33" s="42">
        <f>IF(L33="","",IF(M33="","",IF(L33=0,0,IF(M33=0,0,(M33-L33)/L33))))</f>
        <v>-5.8462953080051103E-2</v>
      </c>
      <c r="P33" s="40">
        <f>IF(P32="","",P32+P30)</f>
        <v>3991.7817678326087</v>
      </c>
      <c r="Q33" s="41">
        <f>IF(Q32="","",Q32+Q30)</f>
        <v>3705.728599503972</v>
      </c>
      <c r="R33" s="42">
        <f>IF(P33="","",IF(Q33="","",IF(P33=0,0,IF(Q33=0,0,(Q33-P33)/P33))))</f>
        <v>-7.1660522785531214E-2</v>
      </c>
    </row>
    <row r="34" spans="1:19" ht="15" customHeight="1" x14ac:dyDescent="0.3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9" ht="15" customHeight="1" x14ac:dyDescent="0.3">
      <c r="A35" s="37" t="s">
        <v>16</v>
      </c>
      <c r="B35" s="38"/>
      <c r="C35" s="39"/>
      <c r="D35" s="40">
        <v>133.14312401000001</v>
      </c>
      <c r="E35" s="41">
        <v>123.99760599668117</v>
      </c>
      <c r="F35" s="42">
        <f>IF(D35="","",IF(E35="","",IF(D35=0,0,IF(E35=0,0,(E35-D35)/D35))))</f>
        <v>-6.8689375296856786E-2</v>
      </c>
      <c r="G35" s="43"/>
      <c r="H35" s="40">
        <v>107.87815477020496</v>
      </c>
      <c r="I35" s="41">
        <v>99.422803963673843</v>
      </c>
      <c r="J35" s="42">
        <f>IF(H35="","",IF(I35="","",IF(H35=0,0,IF(I35=0,0,(I35-H35)/H35))))</f>
        <v>-7.8378711839687601E-2</v>
      </c>
      <c r="L35" s="40">
        <v>113.20192775255653</v>
      </c>
      <c r="M35" s="41">
        <v>110.32963294195005</v>
      </c>
      <c r="N35" s="42">
        <f>IF(L35="","",IF(M35="","",IF(L35=0,0,IF(M35=0,0,(M35-L35)/L35))))</f>
        <v>-2.5373196973154981E-2</v>
      </c>
      <c r="P35" s="40">
        <v>354.22320653276148</v>
      </c>
      <c r="Q35" s="41">
        <v>333.7500429023051</v>
      </c>
      <c r="R35" s="42">
        <f>IF(P35="","",IF(Q35="","",IF(P35=0,0,IF(Q35=0,0,(Q35-P35)/P35))))</f>
        <v>-5.779735277892601E-2</v>
      </c>
    </row>
    <row r="36" spans="1:19" ht="15" customHeight="1" x14ac:dyDescent="0.3">
      <c r="A36" s="44"/>
      <c r="B36" s="45" t="s">
        <v>8</v>
      </c>
      <c r="C36" s="46"/>
      <c r="D36" s="41">
        <f>IF(D35="","",D35+D33)</f>
        <v>1577.5774662000001</v>
      </c>
      <c r="E36" s="41">
        <f>IF(E35="","",E35+E33)</f>
        <v>1450.6005848499083</v>
      </c>
      <c r="F36" s="42">
        <f>IF(D36="","",IF(E36="","",IF(D36=0,0,IF(E36=0,0,(E36-D36)/D36))))</f>
        <v>-8.0488523746442844E-2</v>
      </c>
      <c r="G36" s="43"/>
      <c r="H36" s="40">
        <f>IF(H35="","",H35+H33)</f>
        <v>1230.5672676709303</v>
      </c>
      <c r="I36" s="41">
        <f>IF(I35="","",I35+I33)</f>
        <v>1137.179843965469</v>
      </c>
      <c r="J36" s="42">
        <f>IF(H36="","",IF(I36="","",IF(H36=0,0,IF(I36=0,0,(I36-H36)/H36))))</f>
        <v>-7.5889734888051896E-2</v>
      </c>
      <c r="L36" s="40">
        <f>IF(L35="","",L35+L33)</f>
        <v>1537.8602404944397</v>
      </c>
      <c r="M36" s="41">
        <f>IF(M35="","",M35+M33)</f>
        <v>1451.6982135908997</v>
      </c>
      <c r="N36" s="42">
        <f>IF(L36="","",IF(M36="","",IF(L36=0,0,IF(M36=0,0,(M36-L36)/L36))))</f>
        <v>-5.6027215370258808E-2</v>
      </c>
      <c r="P36" s="40">
        <f>IF(P35="","",P35+P33)</f>
        <v>4346.0049743653699</v>
      </c>
      <c r="Q36" s="41">
        <f>IF(Q35="","",Q35+Q33)</f>
        <v>4039.4786424062772</v>
      </c>
      <c r="R36" s="42">
        <f>IF(P36="","",IF(Q36="","",IF(P36=0,0,IF(Q36=0,0,(Q36-P36)/P36))))</f>
        <v>-7.0530598507622166E-2</v>
      </c>
    </row>
    <row r="37" spans="1:19" ht="15" customHeight="1" x14ac:dyDescent="0.3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9" ht="15" customHeight="1" x14ac:dyDescent="0.3">
      <c r="A38" s="37" t="s">
        <v>17</v>
      </c>
      <c r="B38" s="38"/>
      <c r="C38" s="39"/>
      <c r="D38" s="40">
        <v>129.04010802999997</v>
      </c>
      <c r="E38" s="41">
        <v>123.72832093027625</v>
      </c>
      <c r="F38" s="42">
        <f>IF(D38="","",IF(E38="","",IF(D38=0,0,IF(E38=0,0,(E38-D38)/D38))))</f>
        <v>-4.1163845728405639E-2</v>
      </c>
      <c r="G38" s="43"/>
      <c r="H38" s="40">
        <v>116.38665642247963</v>
      </c>
      <c r="I38" s="41">
        <v>105.71432183664685</v>
      </c>
      <c r="J38" s="42">
        <f>IF(H38="","",IF(I38="","",IF(H38=0,0,IF(I38=0,0,(I38-H38)/H38))))</f>
        <v>-9.1697235008561223E-2</v>
      </c>
      <c r="L38" s="40">
        <v>112.03991086184043</v>
      </c>
      <c r="M38" s="41">
        <v>110.61544397975975</v>
      </c>
      <c r="N38" s="42">
        <f>IF(L38="","",IF(M38="","",IF(L38=0,0,IF(M38=0,0,(M38-L38)/L38))))</f>
        <v>-1.2713923735955392E-2</v>
      </c>
      <c r="P38" s="40">
        <v>357.46667531432001</v>
      </c>
      <c r="Q38" s="41">
        <v>340.05808674668282</v>
      </c>
      <c r="R38" s="42">
        <f>IF(P38="","",IF(Q38="","",IF(P38=0,0,IF(Q38=0,0,(Q38-P38)/P38))))</f>
        <v>-4.8699892241227366E-2</v>
      </c>
    </row>
    <row r="39" spans="1:19" ht="15" customHeight="1" x14ac:dyDescent="0.3">
      <c r="A39" s="44"/>
      <c r="B39" s="45" t="s">
        <v>8</v>
      </c>
      <c r="C39" s="46"/>
      <c r="D39" s="41">
        <f>IF(D38="","",D38+D36)</f>
        <v>1706.6175742300002</v>
      </c>
      <c r="E39" s="41">
        <f>IF(E38="","",E38+E36)</f>
        <v>1574.3289057801844</v>
      </c>
      <c r="F39" s="42">
        <f>IF(D39="","",IF(E39="","",IF(D39=0,0,IF(E39=0,0,(E39-D39)/D39))))</f>
        <v>-7.7515121400002218E-2</v>
      </c>
      <c r="G39" s="43"/>
      <c r="H39" s="40">
        <f>IF(H38="","",H38+H36)</f>
        <v>1346.95392409341</v>
      </c>
      <c r="I39" s="41">
        <f>IF(I38="","",I38+I36)</f>
        <v>1242.8941658021158</v>
      </c>
      <c r="J39" s="42">
        <f>IF(H39="","",IF(I39="","",IF(H39=0,0,IF(I39=0,0,(I39-H39)/H39))))</f>
        <v>-7.725561834740069E-2</v>
      </c>
      <c r="L39" s="40">
        <f>IF(L38="","",L38+L36)</f>
        <v>1649.90015135628</v>
      </c>
      <c r="M39" s="41">
        <f>IF(M38="","",M38+M36)</f>
        <v>1562.3136575706594</v>
      </c>
      <c r="N39" s="42">
        <f>IF(L39="","",IF(M39="","",IF(L39=0,0,IF(M39=0,0,(M39-L39)/L39))))</f>
        <v>-5.3085935966259074E-2</v>
      </c>
      <c r="P39" s="40">
        <f>IF(P38="","",P38+P36)</f>
        <v>4703.47164967969</v>
      </c>
      <c r="Q39" s="41">
        <f>IF(Q38="","",Q38+Q36)</f>
        <v>4379.5367291529601</v>
      </c>
      <c r="R39" s="42">
        <f>IF(P39="","",IF(Q39="","",IF(P39=0,0,IF(Q39=0,0,(Q39-P39)/P39))))</f>
        <v>-6.8871451696491059E-2</v>
      </c>
    </row>
    <row r="40" spans="1:19" ht="15" customHeight="1" x14ac:dyDescent="0.3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9" ht="15" customHeight="1" x14ac:dyDescent="0.3">
      <c r="A41" s="37" t="s">
        <v>18</v>
      </c>
      <c r="B41" s="38"/>
      <c r="C41" s="39"/>
      <c r="D41" s="40">
        <v>128.93308229771597</v>
      </c>
      <c r="E41" s="41">
        <v>129.09205726905441</v>
      </c>
      <c r="F41" s="42">
        <f>IF(D41="","",IF(E41="","",IF(D41=0,0,IF(E41=0,0,(E41-D41)/D41))))</f>
        <v>1.2330037295730893E-3</v>
      </c>
      <c r="G41" s="43"/>
      <c r="H41" s="40">
        <v>129.2354999795742</v>
      </c>
      <c r="I41" s="41">
        <v>123.35790765812915</v>
      </c>
      <c r="J41" s="42">
        <f>IF(H41="","",IF(I41="","",IF(H41=0,0,IF(I41=0,0,(I41-H41)/H41))))</f>
        <v>-4.5479704279195801E-2</v>
      </c>
      <c r="L41" s="40">
        <v>131.14614266918284</v>
      </c>
      <c r="M41" s="41">
        <v>135.70798656892052</v>
      </c>
      <c r="N41" s="42">
        <f>IF(L41="","",IF(M41="","",IF(L41=0,0,IF(M41=0,0,(M41-L41)/L41))))</f>
        <v>3.4784430612229043E-2</v>
      </c>
      <c r="P41" s="40">
        <v>389.31472494647301</v>
      </c>
      <c r="Q41" s="41">
        <v>388.15795149610403</v>
      </c>
      <c r="R41" s="42">
        <f>IF(P41="","",IF(Q41="","",IF(P41=0,0,IF(Q41=0,0,(Q41-P41)/P41))))</f>
        <v>-2.9713066992984112E-3</v>
      </c>
    </row>
    <row r="42" spans="1:19" ht="15" customHeight="1" x14ac:dyDescent="0.3">
      <c r="A42" s="44"/>
      <c r="B42" s="45" t="s">
        <v>8</v>
      </c>
      <c r="C42" s="46"/>
      <c r="D42" s="41">
        <f>IF(D41="","",D41+D39)</f>
        <v>1835.5506565277162</v>
      </c>
      <c r="E42" s="41">
        <f>IF(E41="","",E41+E39)</f>
        <v>1703.4209630492387</v>
      </c>
      <c r="F42" s="42">
        <f>IF(D42="","",IF(E42="","",IF(D42=0,0,IF(E42=0,0,(E42-D42)/D42))))</f>
        <v>-7.1983681304892605E-2</v>
      </c>
      <c r="G42" s="43"/>
      <c r="H42" s="40">
        <f>IF(H41="","",H41+H39)</f>
        <v>1476.1894240729841</v>
      </c>
      <c r="I42" s="41">
        <f>IF(I41="","",I41+I39)</f>
        <v>1366.2520734602449</v>
      </c>
      <c r="J42" s="42">
        <f>IF(H42="","",IF(I42="","",IF(H42=0,0,IF(I42=0,0,(I42-H42)/H42))))</f>
        <v>-7.4473742204038337E-2</v>
      </c>
      <c r="L42" s="40">
        <f>IF(L41="","",L41+L39)</f>
        <v>1781.0462940254629</v>
      </c>
      <c r="M42" s="41">
        <f>IF(M41="","",M41+M39)</f>
        <v>1698.0216441395798</v>
      </c>
      <c r="N42" s="42">
        <f>IF(L42="","",IF(M42="","",IF(L42=0,0,IF(M42=0,0,(M42-L42)/L42))))</f>
        <v>-4.6615660785679761E-2</v>
      </c>
      <c r="P42" s="40">
        <f>IF(P41="","",P41+P39)</f>
        <v>5092.7863746261628</v>
      </c>
      <c r="Q42" s="41">
        <f>IF(Q41="","",Q41+Q39)</f>
        <v>4767.6946806490641</v>
      </c>
      <c r="R42" s="42">
        <f>IF(P42="","",IF(Q42="","",IF(P42=0,0,IF(Q42=0,0,(Q42-P42)/P42))))</f>
        <v>-6.383375819508276E-2</v>
      </c>
    </row>
    <row r="43" spans="1:19" ht="15" customHeight="1" x14ac:dyDescent="0.3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9" ht="15" customHeight="1" x14ac:dyDescent="0.3">
      <c r="A44" s="37" t="s">
        <v>19</v>
      </c>
      <c r="B44" s="38"/>
      <c r="C44" s="39"/>
      <c r="D44" s="40">
        <v>108.72169716496968</v>
      </c>
      <c r="E44" s="41">
        <v>112.57449260718364</v>
      </c>
      <c r="F44" s="42">
        <f>IF(D44="","",IF(E44="","",IF(D44=0,0,IF(E44=0,0,(E44-D44)/D44))))</f>
        <v>3.5437226815617971E-2</v>
      </c>
      <c r="G44" s="43"/>
      <c r="H44" s="40">
        <v>116.21724771385254</v>
      </c>
      <c r="I44" s="41">
        <v>111.92686244068771</v>
      </c>
      <c r="J44" s="42">
        <f>IF(H44="","",IF(I44="","",IF(H44=0,0,IF(I44=0,0,(I44-H44)/H44))))</f>
        <v>-3.6916940966701596E-2</v>
      </c>
      <c r="L44" s="40">
        <v>146.97433949640683</v>
      </c>
      <c r="M44" s="41">
        <v>148.84484277402302</v>
      </c>
      <c r="N44" s="42">
        <f>IF(L44="","",IF(M44="","",IF(L44=0,0,IF(M44=0,0,(M44-L44)/L44))))</f>
        <v>1.2726733687154441E-2</v>
      </c>
      <c r="P44" s="40">
        <v>371.91328437522907</v>
      </c>
      <c r="Q44" s="41">
        <v>373.34619782189435</v>
      </c>
      <c r="R44" s="42">
        <f>IF(P44="","",IF(Q44="","",IF(P44=0,0,IF(Q44=0,0,(Q44-P44)/P44))))</f>
        <v>3.8528159838990671E-3</v>
      </c>
    </row>
    <row r="45" spans="1:19" ht="15" customHeight="1" x14ac:dyDescent="0.3">
      <c r="A45" s="44"/>
      <c r="B45" s="45" t="s">
        <v>8</v>
      </c>
      <c r="C45" s="46"/>
      <c r="D45" s="41">
        <f>IF(D44="","",D44+D42)</f>
        <v>1944.272353692686</v>
      </c>
      <c r="E45" s="41">
        <f>IF(E44="","",E44+E42)</f>
        <v>1815.9954556564223</v>
      </c>
      <c r="F45" s="42">
        <f>IF(D45="","",IF(E45="","",IF(D45=0,0,IF(E45=0,0,(E45-D45)/D45))))</f>
        <v>-6.5976815332806651E-2</v>
      </c>
      <c r="G45" s="43"/>
      <c r="H45" s="40">
        <f>IF(H44="","",H44+H42)</f>
        <v>1592.4066717868368</v>
      </c>
      <c r="I45" s="41">
        <f>IF(I44="","",I44+I42)</f>
        <v>1478.1789359009326</v>
      </c>
      <c r="J45" s="42">
        <f>IF(H45="","",IF(I45="","",IF(H45=0,0,IF(I45=0,0,(I45-H45)/H45))))</f>
        <v>-7.1732766453263735E-2</v>
      </c>
      <c r="L45" s="40">
        <f>IF(L44="","",L44+L42)</f>
        <v>1928.0206335218697</v>
      </c>
      <c r="M45" s="41">
        <f>IF(M44="","",M44+M42)</f>
        <v>1846.8664869136028</v>
      </c>
      <c r="N45" s="42">
        <f>IF(L45="","",IF(M45="","",IF(L45=0,0,IF(M45=0,0,(M45-L45)/L45))))</f>
        <v>-4.2091949223605866E-2</v>
      </c>
      <c r="P45" s="40">
        <f>IF(P44="","",P44+P42)</f>
        <v>5464.6996590013914</v>
      </c>
      <c r="Q45" s="41">
        <f>IF(Q44="","",Q44+Q42)</f>
        <v>5141.0408784709589</v>
      </c>
      <c r="R45" s="42">
        <f>IF(P45="","",IF(Q45="","",IF(P45=0,0,IF(Q45=0,0,(Q45-P45)/P45))))</f>
        <v>-5.922718552286866E-2</v>
      </c>
    </row>
    <row r="46" spans="1:19" x14ac:dyDescent="0.3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 x14ac:dyDescent="0.3">
      <c r="A47" s="50" t="s">
        <v>20</v>
      </c>
      <c r="B47" s="51"/>
      <c r="C47" s="52"/>
      <c r="D47" s="53">
        <f>D45</f>
        <v>1944.272353692686</v>
      </c>
      <c r="E47" s="54">
        <f>E45</f>
        <v>1815.9954556564223</v>
      </c>
      <c r="F47" s="55">
        <f>IF(D47="","",IF(E47="","",IF(D47=0,0,IF(E47=0,0,(E47-D47)/D47))))</f>
        <v>-6.5976815332806651E-2</v>
      </c>
      <c r="G47" s="56"/>
      <c r="H47" s="53">
        <f>H45</f>
        <v>1592.4066717868368</v>
      </c>
      <c r="I47" s="54">
        <f>I45</f>
        <v>1478.1789359009326</v>
      </c>
      <c r="J47" s="55">
        <f>IF(H47="","",IF(I47="","",IF(H47=0,0,IF(I47=0,0,(I47-H47)/H47))))</f>
        <v>-7.1732766453263735E-2</v>
      </c>
      <c r="K47" s="56"/>
      <c r="L47" s="53">
        <f>L45</f>
        <v>1928.0206335218697</v>
      </c>
      <c r="M47" s="54">
        <f>M45</f>
        <v>1846.8664869136028</v>
      </c>
      <c r="N47" s="55">
        <f>IF(L47="","",IF(M47="","",IF(L47=0,0,IF(M47=0,0,(M47-L47)/L47))))</f>
        <v>-4.2091949223605866E-2</v>
      </c>
      <c r="O47" s="56"/>
      <c r="P47" s="53">
        <f>P45</f>
        <v>5464.6996590013914</v>
      </c>
      <c r="Q47" s="54">
        <f>Q45</f>
        <v>5141.0408784709589</v>
      </c>
      <c r="R47" s="55">
        <f>IF(P47="","",IF(Q47="","",IF(P47=0,0,IF(Q47=0,0,(Q47-P47)/P47))))</f>
        <v>-5.922718552286866E-2</v>
      </c>
      <c r="S47" s="56"/>
    </row>
    <row r="48" spans="1:19" x14ac:dyDescent="0.3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 x14ac:dyDescent="0.3">
      <c r="A49" s="61" t="s">
        <v>21</v>
      </c>
      <c r="B49" s="62"/>
      <c r="C49" s="63"/>
      <c r="D49" s="64">
        <f>IF(D47="","",(D47/P47))</f>
        <v>0.3557875958452909</v>
      </c>
      <c r="E49" s="64">
        <f>IF(E47="","",(E47/Q47))</f>
        <v>0.35323497684315885</v>
      </c>
      <c r="F49" s="65"/>
      <c r="G49" s="66"/>
      <c r="H49" s="64">
        <f>IF(H47="","",(H47/P47))</f>
        <v>0.29139875403103677</v>
      </c>
      <c r="I49" s="64">
        <f>IF(I47="","",(I47/Q47))</f>
        <v>0.28752522511366813</v>
      </c>
      <c r="J49" s="65"/>
      <c r="K49" s="66"/>
      <c r="L49" s="64">
        <f>IF(L47="","",(L47/P47))</f>
        <v>0.35281365012367255</v>
      </c>
      <c r="M49" s="64">
        <f>IF(M47="","",(M47/Q47))</f>
        <v>0.35923979804317274</v>
      </c>
      <c r="N49" s="65"/>
      <c r="O49" s="66"/>
      <c r="P49" s="64">
        <f>IF(P47="","",(P47/P47))</f>
        <v>1</v>
      </c>
      <c r="Q49" s="64">
        <f>IF(Q47="","",(Q47/Q47))</f>
        <v>1</v>
      </c>
      <c r="R49" s="65"/>
      <c r="S49" s="66"/>
    </row>
    <row r="50" spans="1:19" x14ac:dyDescent="0.3">
      <c r="A50" s="68" t="s">
        <v>22</v>
      </c>
      <c r="R50" s="6"/>
    </row>
    <row r="51" spans="1:19" x14ac:dyDescent="0.3">
      <c r="A51" s="68" t="s">
        <v>23</v>
      </c>
      <c r="R51" s="6"/>
    </row>
    <row r="52" spans="1:19" x14ac:dyDescent="0.3">
      <c r="A52" s="68" t="s">
        <v>24</v>
      </c>
      <c r="R52" s="6"/>
    </row>
    <row r="53" spans="1:19" x14ac:dyDescent="0.3">
      <c r="A53" s="68" t="s">
        <v>25</v>
      </c>
      <c r="R53" s="6"/>
    </row>
    <row r="55" spans="1:19" x14ac:dyDescent="0.3">
      <c r="A55" s="1" t="s">
        <v>26</v>
      </c>
    </row>
    <row r="56" spans="1:19" x14ac:dyDescent="0.3">
      <c r="A56" s="1" t="s">
        <v>27</v>
      </c>
    </row>
  </sheetData>
  <mergeCells count="1">
    <mergeCell ref="H4:J4"/>
  </mergeCells>
  <pageMargins left="0.51181102362204722" right="0.51181102362204722" top="0.51181102362204722" bottom="0.74803149606299213" header="0.51181102362204722" footer="0.51181102362204722"/>
  <pageSetup paperSize="9" scale="57" orientation="landscape" r:id="rId1"/>
  <headerFooter alignWithMargins="0">
    <oddFooter>&amp;L&amp;8
&amp;R&amp;8Date Issued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F18E-0B3A-4285-B65A-0B775B2C3286}">
  <dimension ref="A1"/>
  <sheetViews>
    <sheetView showGridLines="0" zoomScaleNormal="100" workbookViewId="0">
      <selection activeCell="Q45" sqref="Q45"/>
    </sheetView>
  </sheetViews>
  <sheetFormatPr defaultColWidth="9.15234375" defaultRowHeight="13.5" x14ac:dyDescent="0.3"/>
  <sheetData/>
  <printOptions horizontalCentered="1" verticalCentered="1"/>
  <pageMargins left="0.59055118110236227" right="0.59055118110236227" top="0.39370078740157483" bottom="0.59055118110236227" header="0.39370078740157483" footer="0.39370078740157483"/>
  <pageSetup paperSize="9" fitToHeight="0" orientation="landscape" r:id="rId1"/>
  <headerFooter alignWithMargins="0">
    <oddFooter>&amp;L&amp;8Produced by Trade and Strategy, Dairy Australia Limited
Source: Dairy manufacturers&amp;R&amp;8Date Issued: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VIC</vt:lpstr>
      <vt:lpstr>VIC Monthly</vt:lpstr>
      <vt:lpstr>VIC Graphs</vt:lpstr>
      <vt:lpstr>VIC!Print_Area</vt:lpstr>
      <vt:lpstr>'VIC Monthly'!Print_Area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Fischer</dc:creator>
  <cp:lastModifiedBy>Vanessa Fischer</cp:lastModifiedBy>
  <dcterms:created xsi:type="dcterms:W3CDTF">2024-04-10T04:40:59Z</dcterms:created>
  <dcterms:modified xsi:type="dcterms:W3CDTF">2024-04-10T04:44:25Z</dcterms:modified>
</cp:coreProperties>
</file>