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10" activeTab="0"/>
  </bookViews>
  <sheets>
    <sheet name="Cheese Type" sheetId="1" r:id="rId1"/>
  </sheets>
  <externalReferences>
    <externalReference r:id="rId4"/>
  </externalReferences>
  <definedNames>
    <definedName name="location" localSheetId="0">#REF!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<sst xmlns="http://schemas.openxmlformats.org/spreadsheetml/2006/main" count="47" uniqueCount="30">
  <si>
    <t>Australian Cheese Production</t>
  </si>
  <si>
    <t>(tonnes)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</si>
  <si>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</si>
  <si>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</si>
  <si>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</si>
  <si>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</si>
  <si>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</si>
  <si>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</si>
  <si>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</si>
  <si>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</si>
  <si>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</si>
  <si>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</si>
  <si>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</si>
  <si>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</si>
  <si>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</si>
  <si>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</si>
  <si>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</si>
  <si>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</si>
  <si>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Source: Dairy Manufacturers</t>
  </si>
  <si>
    <t>Cheddar</t>
  </si>
  <si>
    <t>Cheese Total</t>
  </si>
  <si>
    <t>* These reports contain data based on voluntary direct reporting from manufacturers.  Retrospective adjustments are possible if new or revised data is received.</t>
  </si>
  <si>
    <t>x</t>
  </si>
  <si>
    <t>22/23</t>
  </si>
  <si>
    <t>Non Cheddar Total**</t>
  </si>
  <si>
    <t>*** Dairy Australia estimates this collection covers over 90% of cheese production.</t>
  </si>
  <si>
    <t>** Non Cheddar total includes fresh, hard, mould, semi hard/stretch and eye cheese varieties.</t>
  </si>
  <si>
    <t>Produced by the Economics, Data and Insights team at Dairy Australia</t>
  </si>
  <si>
    <t>23/24 by Type</t>
  </si>
  <si>
    <t>23/24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</si>
</sst>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</numFmts>
  <fonts count="41">
    <font>
      <sz val="10"/>
      <name val="Verdana"/>
      <family val="0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18"/>
      </right>
      <top/>
      <bottom style="thin"/>
    </border>
    <border>
      <left/>
      <right style="thin">
        <color indexed="1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64" fontId="2" fillId="0" borderId="0" xfId="55" applyNumberFormat="1" applyFont="1" applyFill="1" applyBorder="1">
      <alignment/>
      <protection/>
    </xf>
    <xf numFmtId="165" fontId="2" fillId="0" borderId="0" xfId="55" applyNumberFormat="1" applyFont="1" applyFill="1" applyBorder="1">
      <alignment/>
      <protection/>
    </xf>
    <xf numFmtId="165" fontId="2" fillId="33" borderId="0" xfId="55" applyNumberFormat="1" applyFont="1" applyFill="1" applyBorder="1">
      <alignment/>
      <protection/>
    </xf>
    <xf numFmtId="0" fontId="2" fillId="33" borderId="0" xfId="55" applyFont="1" applyFill="1" applyBorder="1">
      <alignment/>
      <protection/>
    </xf>
    <xf numFmtId="164" fontId="2" fillId="33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64" fontId="4" fillId="0" borderId="10" xfId="55" applyNumberFormat="1" applyFont="1" applyFill="1" applyBorder="1" applyAlignment="1">
      <alignment horizontal="center"/>
      <protection/>
    </xf>
    <xf numFmtId="164" fontId="4" fillId="0" borderId="11" xfId="55" applyNumberFormat="1" applyFont="1" applyFill="1" applyBorder="1" applyAlignment="1">
      <alignment horizontal="center"/>
      <protection/>
    </xf>
    <xf numFmtId="165" fontId="4" fillId="0" borderId="12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165" fontId="5" fillId="0" borderId="13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/>
      <protection/>
    </xf>
    <xf numFmtId="165" fontId="6" fillId="0" borderId="16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 quotePrefix="1">
      <alignment horizontal="center"/>
      <protection/>
    </xf>
    <xf numFmtId="164" fontId="2" fillId="0" borderId="17" xfId="55" applyNumberFormat="1" applyFont="1" applyFill="1" applyBorder="1" applyAlignment="1" quotePrefix="1">
      <alignment horizontal="center"/>
      <protection/>
    </xf>
    <xf numFmtId="164" fontId="2" fillId="0" borderId="18" xfId="55" applyNumberFormat="1" applyFont="1" applyFill="1" applyBorder="1" applyAlignment="1" quotePrefix="1">
      <alignment horizontal="center"/>
      <protection/>
    </xf>
    <xf numFmtId="165" fontId="2" fillId="0" borderId="19" xfId="55" applyNumberFormat="1" applyFont="1" applyFill="1" applyBorder="1" applyAlignment="1" quotePrefix="1">
      <alignment horizontal="center"/>
      <protection/>
    </xf>
    <xf numFmtId="164" fontId="2" fillId="0" borderId="17" xfId="55" applyNumberFormat="1" applyFont="1" applyFill="1" applyBorder="1" applyAlignment="1">
      <alignment horizontal="center"/>
      <protection/>
    </xf>
    <xf numFmtId="164" fontId="2" fillId="0" borderId="18" xfId="55" applyNumberFormat="1" applyFont="1" applyFill="1" applyBorder="1" applyAlignment="1">
      <alignment horizontal="center"/>
      <protection/>
    </xf>
    <xf numFmtId="165" fontId="2" fillId="0" borderId="19" xfId="55" applyNumberFormat="1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0" fontId="2" fillId="33" borderId="11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3" fontId="2" fillId="0" borderId="20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65" fontId="2" fillId="0" borderId="13" xfId="58" applyNumberFormat="1" applyFont="1" applyFill="1" applyBorder="1" applyAlignment="1">
      <alignment/>
    </xf>
    <xf numFmtId="3" fontId="2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2" fillId="0" borderId="10" xfId="55" applyFont="1" applyFill="1" applyBorder="1" applyAlignment="1">
      <alignment horizontal="right"/>
      <protection/>
    </xf>
    <xf numFmtId="0" fontId="2" fillId="0" borderId="12" xfId="55" applyFont="1" applyFill="1" applyBorder="1">
      <alignment/>
      <protection/>
    </xf>
    <xf numFmtId="165" fontId="2" fillId="0" borderId="13" xfId="55" applyNumberFormat="1" applyFont="1" applyFill="1" applyBorder="1">
      <alignment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right" vertic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164" fontId="2" fillId="0" borderId="20" xfId="55" applyNumberFormat="1" applyFont="1" applyFill="1" applyBorder="1" applyAlignment="1">
      <alignment horizontal="right"/>
      <protection/>
    </xf>
    <xf numFmtId="164" fontId="2" fillId="0" borderId="0" xfId="55" applyNumberFormat="1" applyFont="1" applyFill="1" applyBorder="1" applyAlignment="1">
      <alignment horizontal="right"/>
      <protection/>
    </xf>
    <xf numFmtId="165" fontId="2" fillId="0" borderId="13" xfId="55" applyNumberFormat="1" applyFont="1" applyFill="1" applyBorder="1" applyAlignment="1">
      <alignment horizontal="right"/>
      <protection/>
    </xf>
    <xf numFmtId="165" fontId="4" fillId="33" borderId="10" xfId="58" applyNumberFormat="1" applyFont="1" applyFill="1" applyBorder="1" applyAlignment="1">
      <alignment horizontal="center" vertical="center"/>
    </xf>
    <xf numFmtId="165" fontId="2" fillId="33" borderId="11" xfId="58" applyNumberFormat="1" applyFont="1" applyFill="1" applyBorder="1" applyAlignment="1">
      <alignment horizontal="right" vertical="center"/>
    </xf>
    <xf numFmtId="165" fontId="2" fillId="33" borderId="12" xfId="58" applyNumberFormat="1" applyFont="1" applyFill="1" applyBorder="1" applyAlignment="1">
      <alignment horizontal="center" vertical="center"/>
    </xf>
    <xf numFmtId="165" fontId="2" fillId="0" borderId="10" xfId="58" applyNumberFormat="1" applyFont="1" applyFill="1" applyBorder="1" applyAlignment="1">
      <alignment horizontal="right" vertical="center"/>
    </xf>
    <xf numFmtId="165" fontId="2" fillId="0" borderId="11" xfId="58" applyNumberFormat="1" applyFont="1" applyFill="1" applyBorder="1" applyAlignment="1">
      <alignment horizontal="right" vertical="center"/>
    </xf>
    <xf numFmtId="165" fontId="2" fillId="0" borderId="12" xfId="58" applyNumberFormat="1" applyFont="1" applyFill="1" applyBorder="1" applyAlignment="1">
      <alignment horizontal="right" vertical="center"/>
    </xf>
    <xf numFmtId="165" fontId="2" fillId="0" borderId="0" xfId="58" applyNumberFormat="1" applyFont="1" applyFill="1" applyBorder="1" applyAlignment="1">
      <alignment horizontal="right" vertical="center"/>
    </xf>
    <xf numFmtId="165" fontId="2" fillId="0" borderId="0" xfId="58" applyNumberFormat="1" applyFont="1" applyFill="1" applyBorder="1" applyAlignment="1">
      <alignment horizontal="center" vertical="center"/>
    </xf>
    <xf numFmtId="164" fontId="5" fillId="0" borderId="0" xfId="55" applyNumberFormat="1" applyFont="1" applyFill="1" applyBorder="1" applyAlignment="1" quotePrefix="1">
      <alignment horizontal="right"/>
      <protection/>
    </xf>
    <xf numFmtId="164" fontId="2" fillId="33" borderId="0" xfId="55" applyNumberFormat="1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165" fontId="2" fillId="33" borderId="0" xfId="55" applyNumberFormat="1" applyFont="1" applyFill="1">
      <alignment/>
      <protection/>
    </xf>
    <xf numFmtId="165" fontId="4" fillId="33" borderId="0" xfId="55" applyNumberFormat="1" applyFont="1" applyFill="1" applyAlignment="1">
      <alignment horizontal="center"/>
      <protection/>
    </xf>
    <xf numFmtId="3" fontId="2" fillId="0" borderId="11" xfId="55" applyNumberFormat="1" applyFont="1" applyBorder="1" applyAlignment="1">
      <alignment horizontal="right" vertical="center"/>
      <protection/>
    </xf>
    <xf numFmtId="165" fontId="2" fillId="0" borderId="12" xfId="55" applyNumberFormat="1" applyFont="1" applyBorder="1" applyAlignment="1">
      <alignment horizontal="right" vertical="center"/>
      <protection/>
    </xf>
    <xf numFmtId="3" fontId="2" fillId="0" borderId="21" xfId="42" applyNumberFormat="1" applyFont="1" applyFill="1" applyBorder="1" applyAlignment="1">
      <alignment/>
    </xf>
    <xf numFmtId="165" fontId="2" fillId="0" borderId="22" xfId="55" applyNumberFormat="1" applyFont="1" applyFill="1" applyBorder="1">
      <alignment/>
      <protection/>
    </xf>
    <xf numFmtId="165" fontId="2" fillId="0" borderId="23" xfId="58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/>
    </xf>
    <xf numFmtId="0" fontId="6" fillId="0" borderId="0" xfId="55" applyFont="1" applyFill="1" applyBorder="1">
      <alignment/>
      <protection/>
    </xf>
    <xf numFmtId="164" fontId="6" fillId="0" borderId="0" xfId="55" applyNumberFormat="1" applyFont="1" applyFill="1" applyBorder="1">
      <alignment/>
      <protection/>
    </xf>
    <xf numFmtId="165" fontId="6" fillId="0" borderId="0" xfId="55" applyNumberFormat="1" applyFont="1" applyFill="1" applyBorder="1">
      <alignment/>
      <protection/>
    </xf>
    <xf numFmtId="3" fontId="2" fillId="0" borderId="2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21" xfId="55" applyNumberFormat="1" applyFont="1" applyBorder="1" applyAlignment="1">
      <alignment horizontal="right" vertical="center"/>
      <protection/>
    </xf>
    <xf numFmtId="166" fontId="7" fillId="0" borderId="0" xfId="0" applyNumberFormat="1" applyFont="1" applyBorder="1" applyAlignment="1">
      <alignment/>
    </xf>
    <xf numFmtId="3" fontId="2" fillId="0" borderId="0" xfId="55" applyNumberFormat="1" applyFont="1" applyFill="1" applyBorder="1" applyAlignment="1">
      <alignment horizontal="center" vertical="center"/>
      <protection/>
    </xf>
    <xf numFmtId="3" fontId="2" fillId="0" borderId="25" xfId="55" applyNumberFormat="1" applyFont="1" applyBorder="1" applyAlignment="1">
      <alignment horizontal="right" vertical="center"/>
      <protection/>
    </xf>
    <xf numFmtId="165" fontId="2" fillId="0" borderId="13" xfId="55" applyNumberFormat="1" applyFont="1" applyBorder="1">
      <alignment/>
      <protection/>
    </xf>
    <xf numFmtId="3" fontId="2" fillId="0" borderId="10" xfId="55" applyNumberFormat="1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0</xdr:rowOff>
    </xdr:from>
    <xdr:to>
      <xdr:col>15</xdr:col>
      <xdr:colOff>447675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IDG\Confid\DAISy\Production\Reports\SQL%202005\ProductionInclInfantPowders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Summary"/>
      <sheetName val="Production Summary Data"/>
      <sheetName val="Cheese Type"/>
      <sheetName val="Cheese Type Data"/>
      <sheetName val="Cheese State"/>
      <sheetName val="Cheese State Data"/>
      <sheetName val="Compatibility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="60" zoomScaleNormal="60" zoomScalePageLayoutView="0" workbookViewId="0" topLeftCell="A22">
      <selection activeCell="H49" sqref="H49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7539062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10.00390625" style="4" customWidth="1"/>
    <col min="11" max="13" width="0.875" style="1" customWidth="1"/>
    <col min="14" max="16384" width="9.00390625" style="1" customWidth="1"/>
  </cols>
  <sheetData>
    <row r="1" spans="4:11" ht="12.75">
      <c r="D1" s="7"/>
      <c r="E1" s="7"/>
      <c r="F1" s="5"/>
      <c r="G1" s="6"/>
      <c r="H1" s="7"/>
      <c r="I1" s="7"/>
      <c r="J1" s="5"/>
      <c r="K1" s="5"/>
    </row>
    <row r="2" spans="4:11" ht="22.5">
      <c r="D2" s="56"/>
      <c r="E2" s="57"/>
      <c r="F2" s="58"/>
      <c r="G2" s="57" t="s">
        <v>0</v>
      </c>
      <c r="H2" s="56"/>
      <c r="I2" s="56"/>
      <c r="J2" s="5"/>
      <c r="K2" s="5"/>
    </row>
    <row r="3" spans="4:11" ht="22.5">
      <c r="D3" s="56"/>
      <c r="E3" s="57"/>
      <c r="F3" s="58"/>
      <c r="G3" s="57" t="s">
        <v>28</v>
      </c>
      <c r="H3" s="56"/>
      <c r="I3" s="56"/>
      <c r="J3" s="5"/>
      <c r="K3" s="5"/>
    </row>
    <row r="4" spans="4:11" ht="22.5" customHeight="1">
      <c r="D4" s="59"/>
      <c r="E4" s="59"/>
      <c r="F4" s="59"/>
      <c r="G4" s="57" t="s">
        <v>1</v>
      </c>
      <c r="H4" s="56"/>
      <c r="I4" s="56"/>
      <c r="J4" s="5"/>
      <c r="K4" s="5"/>
    </row>
    <row r="5" ht="12.75"/>
    <row r="6" ht="12.75"/>
    <row r="7" spans="2:16" s="8" customFormat="1" ht="13.5">
      <c r="B7" s="9"/>
      <c r="D7" s="10"/>
      <c r="E7" s="11" t="s">
        <v>19</v>
      </c>
      <c r="F7" s="12"/>
      <c r="H7" s="10"/>
      <c r="I7" s="11" t="s">
        <v>24</v>
      </c>
      <c r="J7" s="12"/>
      <c r="N7" s="10"/>
      <c r="O7" s="11" t="s">
        <v>20</v>
      </c>
      <c r="P7" s="12"/>
    </row>
    <row r="8" spans="2:16" s="13" customFormat="1" ht="17.25" customHeight="1">
      <c r="B8" s="2"/>
      <c r="D8" s="55" t="s">
        <v>23</v>
      </c>
      <c r="E8" s="55" t="s">
        <v>29</v>
      </c>
      <c r="F8" s="14" t="s">
        <v>2</v>
      </c>
      <c r="G8" s="15"/>
      <c r="H8" s="55" t="s">
        <v>23</v>
      </c>
      <c r="I8" s="55" t="s">
        <v>29</v>
      </c>
      <c r="J8" s="14" t="s">
        <v>2</v>
      </c>
      <c r="K8" s="15"/>
      <c r="L8" s="15"/>
      <c r="M8" s="2"/>
      <c r="N8" s="55" t="s">
        <v>23</v>
      </c>
      <c r="O8" s="55" t="s">
        <v>29</v>
      </c>
      <c r="P8" s="14" t="s">
        <v>2</v>
      </c>
    </row>
    <row r="9" spans="2:16" s="16" customFormat="1" ht="1.5" customHeight="1">
      <c r="B9" s="17"/>
      <c r="D9" s="18"/>
      <c r="E9" s="19"/>
      <c r="F9" s="20"/>
      <c r="G9" s="21"/>
      <c r="H9" s="18"/>
      <c r="I9" s="19"/>
      <c r="J9" s="20"/>
      <c r="K9" s="21"/>
      <c r="L9" s="21"/>
      <c r="M9" s="21"/>
      <c r="N9" s="18"/>
      <c r="O9" s="19"/>
      <c r="P9" s="20"/>
    </row>
    <row r="10" spans="2:16" s="13" customFormat="1" ht="13.5">
      <c r="B10" s="2"/>
      <c r="D10" s="22"/>
      <c r="E10" s="23"/>
      <c r="F10" s="24"/>
      <c r="H10" s="25"/>
      <c r="I10" s="26"/>
      <c r="J10" s="27"/>
      <c r="N10" s="25"/>
      <c r="O10" s="26"/>
      <c r="P10" s="27"/>
    </row>
    <row r="11" spans="1:19" ht="15" customHeight="1">
      <c r="A11" s="28" t="s">
        <v>3</v>
      </c>
      <c r="B11" s="29"/>
      <c r="C11" s="30"/>
      <c r="D11" s="62">
        <v>10976.87109375</v>
      </c>
      <c r="E11" s="32">
        <v>11999.291015625</v>
      </c>
      <c r="F11" s="33">
        <v>0.09314334954483099</v>
      </c>
      <c r="H11" s="31">
        <v>10934.3486328125</v>
      </c>
      <c r="I11" s="32">
        <v>10588.2080078125</v>
      </c>
      <c r="J11" s="33">
        <f>IF(H11="","",IF(I11="","",IF(H11=0,0,IF(I11=0,0,(I11-H11)/H11))))</f>
        <v>-0.031656263818155464</v>
      </c>
      <c r="N11" s="69">
        <v>21911.220703125</v>
      </c>
      <c r="O11" s="70">
        <v>22587.494140625</v>
      </c>
      <c r="P11" s="33">
        <f>IF(N11="","",IF(O11="","",IF(N11=0,0,IF(O11=0,0,(O11-N11)/N11))))</f>
        <v>0.030864252004159185</v>
      </c>
      <c r="R11" s="34"/>
      <c r="S11" s="34"/>
    </row>
    <row r="12" spans="1:16" ht="15" customHeight="1">
      <c r="A12" s="35"/>
      <c r="B12" s="36" t="s">
        <v>4</v>
      </c>
      <c r="C12" s="37"/>
      <c r="D12" s="62">
        <v>10976.87109375</v>
      </c>
      <c r="E12" s="32">
        <v>11999.291015625</v>
      </c>
      <c r="F12" s="33">
        <v>0.09314334954483099</v>
      </c>
      <c r="H12" s="31">
        <v>10934.3486328125</v>
      </c>
      <c r="I12" s="32">
        <v>10588.2080078125</v>
      </c>
      <c r="J12" s="33">
        <f>IF(H12="","",IF(I12="","",IF(H12=0,0,IF(I12=0,0,(I12-H12)/H12))))</f>
        <v>-0.031656263818155464</v>
      </c>
      <c r="N12" s="69">
        <f>IF(N11="","",N11)</f>
        <v>21911.220703125</v>
      </c>
      <c r="O12" s="70">
        <f>IF(O11="","",O11)</f>
        <v>22587.494140625</v>
      </c>
      <c r="P12" s="33">
        <f>IF(N12="","",IF(O12="","",IF(N12=0,0,IF(O12=0,0,(O12-N12)/N12))))</f>
        <v>0.030864252004159185</v>
      </c>
    </row>
    <row r="13" spans="1:16" ht="15" customHeight="1">
      <c r="A13" s="35"/>
      <c r="D13" s="62"/>
      <c r="E13" s="32"/>
      <c r="F13" s="33"/>
      <c r="H13" s="31"/>
      <c r="I13" s="32"/>
      <c r="J13" s="33"/>
      <c r="N13" s="69"/>
      <c r="O13" s="70"/>
      <c r="P13" s="33"/>
    </row>
    <row r="14" spans="1:19" ht="15" customHeight="1">
      <c r="A14" s="28" t="s">
        <v>5</v>
      </c>
      <c r="B14" s="29"/>
      <c r="C14" s="30"/>
      <c r="D14" s="62">
        <v>13906.2607421875</v>
      </c>
      <c r="E14" s="32">
        <v>15005.166015625</v>
      </c>
      <c r="F14" s="33">
        <v>0.07902244238146483</v>
      </c>
      <c r="H14" s="31">
        <v>12687.38671875</v>
      </c>
      <c r="I14" s="32">
        <v>13934.744140625</v>
      </c>
      <c r="J14" s="33">
        <f>IF(H14="","",IF(I14="","",IF(H14=0,0,IF(I14=0,0,(I14-H14)/H14))))</f>
        <v>0.0983147632783667</v>
      </c>
      <c r="N14" s="69">
        <v>26593.650390625</v>
      </c>
      <c r="O14" s="70">
        <v>28939.90625</v>
      </c>
      <c r="P14" s="33">
        <f>IF(N14="","",IF(O14="","",IF(N14=0,0,IF(O14=0,0,(O14-N14)/N14))))</f>
        <v>0.08822616770964697</v>
      </c>
      <c r="R14" s="34"/>
      <c r="S14" s="34"/>
    </row>
    <row r="15" spans="1:19" ht="15" customHeight="1">
      <c r="A15" s="35"/>
      <c r="B15" s="36" t="s">
        <v>4</v>
      </c>
      <c r="C15" s="37"/>
      <c r="D15" s="62">
        <f>D12+D14</f>
        <v>24883.1318359375</v>
      </c>
      <c r="E15" s="32">
        <f>E12+E14</f>
        <v>27004.45703125</v>
      </c>
      <c r="F15" s="33">
        <v>0.0852516964359557</v>
      </c>
      <c r="H15" s="31">
        <f>H12+H14</f>
        <v>23621.7353515625</v>
      </c>
      <c r="I15" s="32">
        <f>I12+I14</f>
        <v>24522.9521484375</v>
      </c>
      <c r="J15" s="33">
        <f>IF(H15="","",IF(I15="","",IF(H15=0,0,IF(I15=0,0,(I15-H15)/H15))))</f>
        <v>0.03815201480594809</v>
      </c>
      <c r="N15" s="69">
        <f>IF(N14="","",N14+N12)</f>
        <v>48504.87109375</v>
      </c>
      <c r="O15" s="70">
        <f>IF(O14="","",O14+O12)</f>
        <v>51527.400390625</v>
      </c>
      <c r="P15" s="33">
        <f>IF(N15="","",IF(O15="","",IF(N15=0,0,IF(O15=0,0,(O15-N15)/N15))))</f>
        <v>0.06231393319308217</v>
      </c>
      <c r="R15" s="34"/>
      <c r="S15" s="34"/>
    </row>
    <row r="16" spans="1:16" ht="15" customHeight="1">
      <c r="A16" s="35"/>
      <c r="D16" s="62"/>
      <c r="E16" s="32"/>
      <c r="F16" s="33"/>
      <c r="H16" s="31"/>
      <c r="I16" s="32"/>
      <c r="J16" s="33"/>
      <c r="N16" s="69"/>
      <c r="O16" s="70"/>
      <c r="P16" s="33"/>
    </row>
    <row r="17" spans="1:19" ht="15" customHeight="1">
      <c r="A17" s="28" t="s">
        <v>6</v>
      </c>
      <c r="B17" s="29"/>
      <c r="C17" s="30"/>
      <c r="D17" s="62">
        <v>18060.9296875</v>
      </c>
      <c r="E17" s="32">
        <v>19234.57421875</v>
      </c>
      <c r="F17" s="33">
        <v>0.06498244533534936</v>
      </c>
      <c r="H17" s="31">
        <v>18692.662109375</v>
      </c>
      <c r="I17" s="32">
        <v>16803.40234375</v>
      </c>
      <c r="J17" s="33">
        <f>IF(H17="","",IF(I17="","",IF(H17=0,0,IF(I17=0,0,(I17-H17)/H17))))</f>
        <v>-0.10106959375665774</v>
      </c>
      <c r="N17" s="69">
        <v>36753.58984375</v>
      </c>
      <c r="O17" s="70">
        <v>36037.98046875</v>
      </c>
      <c r="P17" s="33">
        <f>IF(N17="","",IF(O17="","",IF(N17=0,0,IF(O17=0,0,(O17-N17)/N17))))</f>
        <v>-0.019470462015880888</v>
      </c>
      <c r="R17" s="34"/>
      <c r="S17" s="34"/>
    </row>
    <row r="18" spans="1:19" ht="15" customHeight="1">
      <c r="A18" s="35"/>
      <c r="B18" s="36" t="s">
        <v>4</v>
      </c>
      <c r="C18" s="37"/>
      <c r="D18" s="62">
        <f>D15+D17</f>
        <v>42944.0615234375</v>
      </c>
      <c r="E18" s="32">
        <f>E15+E17</f>
        <v>46239.03125</v>
      </c>
      <c r="F18" s="33">
        <v>0.07672708280568417</v>
      </c>
      <c r="H18" s="31">
        <f>H15+H17</f>
        <v>42314.3974609375</v>
      </c>
      <c r="I18" s="32">
        <f>I15+I17</f>
        <v>41326.3544921875</v>
      </c>
      <c r="J18" s="33">
        <f>IF(H18="","",IF(I18="","",IF(H18=0,0,IF(I18=0,0,(I18-H18)/H18))))</f>
        <v>-0.023350042255998352</v>
      </c>
      <c r="N18" s="69">
        <f>IF(N17="","",N17+N15)</f>
        <v>85258.4609375</v>
      </c>
      <c r="O18" s="70">
        <f>IF(O17="","",O17+O15)</f>
        <v>87565.380859375</v>
      </c>
      <c r="P18" s="33">
        <f>IF(N18="","",IF(O18="","",IF(N18=0,0,IF(O18=0,0,(O18-N18)/N18))))</f>
        <v>0.027057958782133334</v>
      </c>
      <c r="R18" s="34"/>
      <c r="S18" s="34"/>
    </row>
    <row r="19" spans="1:16" ht="15" customHeight="1">
      <c r="A19" s="35"/>
      <c r="D19" s="31"/>
      <c r="E19" s="32"/>
      <c r="F19" s="33"/>
      <c r="H19" s="31"/>
      <c r="I19" s="32"/>
      <c r="J19" s="33"/>
      <c r="N19" s="69"/>
      <c r="O19" s="70"/>
      <c r="P19" s="33"/>
    </row>
    <row r="20" spans="1:19" ht="15" customHeight="1">
      <c r="A20" s="28" t="s">
        <v>7</v>
      </c>
      <c r="B20" s="29"/>
      <c r="C20" s="30"/>
      <c r="D20" s="62">
        <v>19808.83203125</v>
      </c>
      <c r="E20" s="32">
        <v>19075.6953125</v>
      </c>
      <c r="F20" s="33">
        <v>-0.03701056255037294</v>
      </c>
      <c r="H20" s="62">
        <v>21026.35546875</v>
      </c>
      <c r="I20" s="32">
        <v>16751.25</v>
      </c>
      <c r="J20" s="33">
        <f>IF(H20="","",IF(I20="","",IF(H20=0,0,IF(I20=0,0,(I20-H20)/H20))))</f>
        <v>-0.20332127815035705</v>
      </c>
      <c r="N20" s="69">
        <v>40835.18359375</v>
      </c>
      <c r="O20" s="70">
        <v>35826.9453125</v>
      </c>
      <c r="P20" s="33">
        <f>IF(N20="","",IF(O20="","",IF(N20=0,0,IF(O20=0,0,(O20-N20)/N20))))</f>
        <v>-0.12264517605882719</v>
      </c>
      <c r="R20" s="34"/>
      <c r="S20" s="34"/>
    </row>
    <row r="21" spans="1:19" ht="15" customHeight="1">
      <c r="A21" s="35"/>
      <c r="B21" s="36" t="s">
        <v>4</v>
      </c>
      <c r="C21" s="37"/>
      <c r="D21" s="62">
        <f>D18+D20</f>
        <v>62752.8935546875</v>
      </c>
      <c r="E21" s="32">
        <f>E18+E20</f>
        <v>65314.7265625</v>
      </c>
      <c r="F21" s="33">
        <v>0.04082419895695957</v>
      </c>
      <c r="H21" s="62">
        <f>H18+H20</f>
        <v>63340.7529296875</v>
      </c>
      <c r="I21" s="32">
        <f>I18+I20</f>
        <v>58077.6044921875</v>
      </c>
      <c r="J21" s="33">
        <f>IF(H21="","",IF(I21="","",IF(H21=0,0,IF(I21=0,0,(I21-H21)/H21))))</f>
        <v>-0.08309260932440209</v>
      </c>
      <c r="N21" s="69">
        <f>IF(N20="","",N20+N18)</f>
        <v>126093.64453125</v>
      </c>
      <c r="O21" s="70">
        <f>IF(O20="","",O20+O18)</f>
        <v>123392.326171875</v>
      </c>
      <c r="P21" s="33">
        <f>IF(N21="","",IF(O21="","",IF(N21=0,0,IF(O21=0,0,(O21-N21)/N21))))</f>
        <v>-0.02142311271449948</v>
      </c>
      <c r="R21" s="34"/>
      <c r="S21" s="34"/>
    </row>
    <row r="22" spans="1:16" ht="15" customHeight="1">
      <c r="A22" s="35"/>
      <c r="D22" s="62"/>
      <c r="E22" s="32"/>
      <c r="F22" s="33"/>
      <c r="H22" s="62"/>
      <c r="I22" s="32"/>
      <c r="J22" s="33"/>
      <c r="N22" s="69"/>
      <c r="O22" s="70"/>
      <c r="P22" s="33"/>
    </row>
    <row r="23" spans="1:19" ht="15" customHeight="1">
      <c r="A23" s="28" t="s">
        <v>8</v>
      </c>
      <c r="B23" s="29"/>
      <c r="C23" s="30"/>
      <c r="D23" s="62">
        <v>17808.123046875</v>
      </c>
      <c r="E23" s="32">
        <v>20244.00390625</v>
      </c>
      <c r="F23" s="33">
        <v>0.13678</v>
      </c>
      <c r="H23" s="62">
        <v>20510.78515625</v>
      </c>
      <c r="I23" s="32">
        <v>18240.908203125</v>
      </c>
      <c r="J23" s="33">
        <v>-0.110672</v>
      </c>
      <c r="N23" s="69">
        <v>38318.90625</v>
      </c>
      <c r="O23" s="70">
        <v>38484.9140625</v>
      </c>
      <c r="P23" s="33">
        <f>IF(N23="","",IF(O23="","",IF(N23=0,0,IF(O23=0,0,(O23-N23)/N23))))</f>
        <v>0.004332269074094462</v>
      </c>
      <c r="R23" s="34"/>
      <c r="S23" s="34"/>
    </row>
    <row r="24" spans="1:19" ht="15" customHeight="1">
      <c r="A24" s="35"/>
      <c r="B24" s="36" t="s">
        <v>4</v>
      </c>
      <c r="C24" s="37"/>
      <c r="D24" s="62">
        <f>D21+D23</f>
        <v>80561.0166015625</v>
      </c>
      <c r="E24" s="32">
        <f>E21+E23</f>
        <v>85558.73046875</v>
      </c>
      <c r="F24" s="33">
        <v>0.062</v>
      </c>
      <c r="H24" s="62">
        <f>H21+H23</f>
        <v>83851.5380859375</v>
      </c>
      <c r="I24" s="32">
        <f>I21+I23</f>
        <v>76318.5126953125</v>
      </c>
      <c r="J24" s="33">
        <v>-0.0898368</v>
      </c>
      <c r="N24" s="69">
        <f>IF(N23="","",N23+N21)</f>
        <v>164412.55078125</v>
      </c>
      <c r="O24" s="70">
        <f>IF(O23="","",O23+O21)</f>
        <v>161877.240234375</v>
      </c>
      <c r="P24" s="33">
        <f>IF(N24="","",IF(O24="","",IF(N24=0,0,IF(O24=0,0,(O24-N24)/N24))))</f>
        <v>-0.015420419760096156</v>
      </c>
      <c r="R24" s="34"/>
      <c r="S24" s="34"/>
    </row>
    <row r="25" spans="1:16" ht="15" customHeight="1">
      <c r="A25" s="35"/>
      <c r="D25" s="62"/>
      <c r="E25" s="73"/>
      <c r="F25" s="33"/>
      <c r="H25" s="62"/>
      <c r="I25" s="32"/>
      <c r="J25" s="33"/>
      <c r="N25" s="69"/>
      <c r="O25" s="70"/>
      <c r="P25" s="33"/>
    </row>
    <row r="26" spans="1:19" ht="15" customHeight="1">
      <c r="A26" s="28" t="s">
        <v>9</v>
      </c>
      <c r="B26" s="29"/>
      <c r="C26" s="30"/>
      <c r="D26" s="62">
        <v>18051.916015625</v>
      </c>
      <c r="E26" s="32">
        <v>16162.4716796875</v>
      </c>
      <c r="F26" s="33">
        <v>-0.104667</v>
      </c>
      <c r="H26" s="62">
        <v>19216.482421875</v>
      </c>
      <c r="I26" s="32">
        <v>18041.265625</v>
      </c>
      <c r="J26" s="33">
        <v>-0.061156708</v>
      </c>
      <c r="N26" s="69">
        <v>37268.3984375</v>
      </c>
      <c r="O26" s="70">
        <v>34203.734375</v>
      </c>
      <c r="P26" s="33">
        <f>IF(N26="","",IF(O26="","",IF(N26=0,0,IF(O26=0,0,(O26-N26)/N26))))</f>
        <v>-0.08223224477004332</v>
      </c>
      <c r="R26" s="34"/>
      <c r="S26" s="34"/>
    </row>
    <row r="27" spans="1:24" ht="15" customHeight="1">
      <c r="A27" s="35"/>
      <c r="B27" s="36" t="s">
        <v>4</v>
      </c>
      <c r="C27" s="37"/>
      <c r="D27" s="62">
        <f>D24+D26</f>
        <v>98612.9326171875</v>
      </c>
      <c r="E27" s="32">
        <f>E24+E26</f>
        <v>101721.2021484375</v>
      </c>
      <c r="F27" s="33">
        <v>0.031517</v>
      </c>
      <c r="H27" s="62">
        <f>H24+H26</f>
        <v>103068.0205078125</v>
      </c>
      <c r="I27" s="32">
        <f>I24+I26</f>
        <v>94359.7783203125</v>
      </c>
      <c r="J27" s="33">
        <v>-0.0853</v>
      </c>
      <c r="N27" s="69">
        <f>IF(N26="","",N26+N24)</f>
        <v>201680.94921875</v>
      </c>
      <c r="O27" s="70">
        <f>IF(O26="","",O26+O24)</f>
        <v>196080.974609375</v>
      </c>
      <c r="P27" s="33">
        <f>IF(N27="","",IF(O27="","",IF(N27=0,0,IF(O27=0,0,(O27-N27)/N27))))</f>
        <v>-0.027766502642255404</v>
      </c>
      <c r="R27" s="34"/>
      <c r="S27" s="34"/>
      <c r="X27" s="1" t="s">
        <v>22</v>
      </c>
    </row>
    <row r="28" spans="1:16" ht="15" customHeight="1">
      <c r="A28" s="35"/>
      <c r="D28" s="62"/>
      <c r="E28" s="32"/>
      <c r="F28" s="33"/>
      <c r="H28" s="62"/>
      <c r="I28" s="32"/>
      <c r="J28" s="33"/>
      <c r="N28" s="69"/>
      <c r="O28" s="70"/>
      <c r="P28" s="33"/>
    </row>
    <row r="29" spans="1:19" ht="15" customHeight="1">
      <c r="A29" s="28" t="s">
        <v>10</v>
      </c>
      <c r="B29" s="29"/>
      <c r="C29" s="30"/>
      <c r="D29" s="62">
        <v>15491.216796875</v>
      </c>
      <c r="E29" s="32">
        <v>14581.3779296875</v>
      </c>
      <c r="F29" s="33">
        <v>-0.05873256304</v>
      </c>
      <c r="H29" s="62">
        <v>18429.556640625</v>
      </c>
      <c r="I29" s="32">
        <v>15962.4033203125</v>
      </c>
      <c r="J29" s="33">
        <v>-0.13386938</v>
      </c>
      <c r="N29" s="69">
        <v>33920.7734375</v>
      </c>
      <c r="O29" s="70">
        <v>30543.779296875</v>
      </c>
      <c r="P29" s="33">
        <f>IF(N29="","",IF(O29="","",IF(N29=0,0,IF(O29=0,0,(O29-N29)/N29))))</f>
        <v>-0.09955534023559955</v>
      </c>
      <c r="R29" s="34"/>
      <c r="S29" s="34"/>
    </row>
    <row r="30" spans="1:19" ht="15" customHeight="1">
      <c r="A30" s="35"/>
      <c r="B30" s="36" t="s">
        <v>4</v>
      </c>
      <c r="C30" s="37"/>
      <c r="D30" s="62">
        <f>D27+D29</f>
        <v>114104.1494140625</v>
      </c>
      <c r="E30" s="32">
        <f>E27+E29</f>
        <v>116302.580078125</v>
      </c>
      <c r="F30" s="33">
        <v>0.0192719</v>
      </c>
      <c r="H30" s="62">
        <f>H27+H29</f>
        <v>121497.5771484375</v>
      </c>
      <c r="I30" s="32">
        <f>I27+I29</f>
        <v>110322.181640625</v>
      </c>
      <c r="J30" s="33">
        <v>-0.09198505</v>
      </c>
      <c r="N30" s="69">
        <f>IF(N29="","",N29+N27)</f>
        <v>235601.72265625</v>
      </c>
      <c r="O30" s="70">
        <f>IF(O29="","",O29+O27)</f>
        <v>226624.75390625</v>
      </c>
      <c r="P30" s="33">
        <f>IF(N30="","",IF(O30="","",IF(N30=0,0,IF(O30=0,0,(O30-N30)/N30))))</f>
        <v>-0.038102305232706926</v>
      </c>
      <c r="R30" s="34"/>
      <c r="S30" s="34"/>
    </row>
    <row r="31" spans="1:16" ht="15" customHeight="1">
      <c r="A31" s="35"/>
      <c r="D31" s="62"/>
      <c r="E31" s="32"/>
      <c r="F31" s="33"/>
      <c r="H31" s="62"/>
      <c r="I31" s="32"/>
      <c r="J31" s="33"/>
      <c r="N31" s="69"/>
      <c r="O31" s="70"/>
      <c r="P31" s="33"/>
    </row>
    <row r="32" spans="1:19" ht="15" customHeight="1">
      <c r="A32" s="28" t="s">
        <v>11</v>
      </c>
      <c r="B32" s="29"/>
      <c r="C32" s="30"/>
      <c r="D32" s="62">
        <v>13212.0478515625</v>
      </c>
      <c r="E32" s="32">
        <v>10462.123046875</v>
      </c>
      <c r="F32" s="33">
        <v>-0.208137666</v>
      </c>
      <c r="H32" s="62">
        <v>14903.9794921875</v>
      </c>
      <c r="I32" s="32">
        <v>12937.4404296875</v>
      </c>
      <c r="J32" s="33">
        <v>-0.1319472</v>
      </c>
      <c r="N32" s="69">
        <v>28116.029296875</v>
      </c>
      <c r="O32" s="70">
        <v>23399.5625</v>
      </c>
      <c r="P32" s="33">
        <f>IF(N32="","",IF(O32="","",IF(N32=0,0,IF(O32=0,0,(O32-N32)/N32))))</f>
        <v>-0.167750102515337</v>
      </c>
      <c r="R32" s="34"/>
      <c r="S32" s="34"/>
    </row>
    <row r="33" spans="1:19" ht="15" customHeight="1">
      <c r="A33" s="35"/>
      <c r="B33" s="36" t="s">
        <v>4</v>
      </c>
      <c r="C33" s="37"/>
      <c r="D33" s="62">
        <f>D30+D32</f>
        <v>127316.197265625</v>
      </c>
      <c r="E33" s="32">
        <f>E30+E32</f>
        <v>126764.703125</v>
      </c>
      <c r="F33" s="33">
        <v>-0.0043278</v>
      </c>
      <c r="H33" s="62">
        <f>H30+H32</f>
        <v>136401.556640625</v>
      </c>
      <c r="I33" s="32">
        <f>I30+I32</f>
        <v>123259.6220703125</v>
      </c>
      <c r="J33" s="33">
        <v>-0.09634756</v>
      </c>
      <c r="N33" s="69">
        <f>IF(N32="","",N32+N30)</f>
        <v>263717.751953125</v>
      </c>
      <c r="O33" s="70">
        <f>IF(O32="","",O32+O30)</f>
        <v>250024.31640625</v>
      </c>
      <c r="P33" s="33">
        <f>IF(N33="","",IF(O33="","",IF(N33=0,0,IF(O33=0,0,(O33-N33)/N33))))</f>
        <v>-0.05192458772858403</v>
      </c>
      <c r="R33" s="34"/>
      <c r="S33" s="34"/>
    </row>
    <row r="34" spans="1:16" ht="15" customHeight="1">
      <c r="A34" s="35"/>
      <c r="D34" s="62"/>
      <c r="E34" s="32"/>
      <c r="F34" s="33"/>
      <c r="H34" s="62"/>
      <c r="I34" s="32"/>
      <c r="J34" s="33"/>
      <c r="N34" s="69"/>
      <c r="O34" s="70"/>
      <c r="P34" s="33"/>
    </row>
    <row r="35" spans="1:19" ht="15" customHeight="1">
      <c r="A35" s="28" t="s">
        <v>12</v>
      </c>
      <c r="B35" s="29"/>
      <c r="C35" s="30"/>
      <c r="D35" s="62">
        <v>16121.7470703125</v>
      </c>
      <c r="E35" s="32">
        <v>13677.2939453125</v>
      </c>
      <c r="F35" s="33">
        <v>-0.1516246</v>
      </c>
      <c r="H35" s="62">
        <v>15626.5146484375</v>
      </c>
      <c r="I35" s="32">
        <v>14843.80859375</v>
      </c>
      <c r="J35" s="33">
        <v>-0.0500883</v>
      </c>
      <c r="N35" s="69">
        <v>31748.26171875</v>
      </c>
      <c r="O35" s="70">
        <v>28521.1015625</v>
      </c>
      <c r="P35" s="33">
        <f>IF(N35="","",IF(O35="","",IF(N35=0,0,IF(O35=0,0,(O35-N35)/N35))))</f>
        <v>-0.10164840471703974</v>
      </c>
      <c r="R35" s="34"/>
      <c r="S35" s="34"/>
    </row>
    <row r="36" spans="1:19" ht="15" customHeight="1">
      <c r="A36" s="35"/>
      <c r="B36" s="36" t="s">
        <v>4</v>
      </c>
      <c r="C36" s="37"/>
      <c r="D36" s="62">
        <f>D33+D35</f>
        <v>143437.9443359375</v>
      </c>
      <c r="E36" s="32">
        <f>E33+E35</f>
        <v>140441.9970703125</v>
      </c>
      <c r="F36" s="33">
        <v>-0.02088707</v>
      </c>
      <c r="H36" s="62">
        <f>H33+H35</f>
        <v>152028.0712890625</v>
      </c>
      <c r="I36" s="32">
        <f>I33+I35</f>
        <v>138103.4306640625</v>
      </c>
      <c r="J36" s="33">
        <v>-0.091595</v>
      </c>
      <c r="N36" s="69">
        <f>IF(N35="","",N35+N33)</f>
        <v>295466.013671875</v>
      </c>
      <c r="O36" s="70">
        <f>IF(O35="","",O35+O33)</f>
        <v>278545.41796875</v>
      </c>
      <c r="P36" s="33">
        <f>IF(N36="","",IF(O36="","",IF(N36=0,0,IF(O36=0,0,(O36-N36)/N36))))</f>
        <v>-0.057267485667288606</v>
      </c>
      <c r="R36" s="34"/>
      <c r="S36" s="34"/>
    </row>
    <row r="37" spans="1:16" ht="15" customHeight="1">
      <c r="A37" s="35"/>
      <c r="D37" s="62"/>
      <c r="E37" s="32"/>
      <c r="F37" s="33"/>
      <c r="H37" s="62"/>
      <c r="I37" s="32"/>
      <c r="J37" s="33"/>
      <c r="N37" s="69"/>
      <c r="O37" s="70"/>
      <c r="P37" s="33"/>
    </row>
    <row r="38" spans="1:19" ht="15" customHeight="1">
      <c r="A38" s="28" t="s">
        <v>13</v>
      </c>
      <c r="B38" s="29"/>
      <c r="C38" s="30"/>
      <c r="D38" s="62">
        <v>14227.232421875</v>
      </c>
      <c r="E38" s="32"/>
      <c r="F38" s="33"/>
      <c r="H38" s="62">
        <v>13508.9697265625</v>
      </c>
      <c r="I38" s="32"/>
      <c r="J38" s="33"/>
      <c r="N38" s="69">
        <v>27736.203125</v>
      </c>
      <c r="O38" s="70"/>
      <c r="P38" s="33">
        <f>IF(N38="","",IF(O38="","",IF(N38=0,0,IF(O38=0,0,(O38-N38)/N38))))</f>
      </c>
      <c r="R38" s="34"/>
      <c r="S38" s="34"/>
    </row>
    <row r="39" spans="1:19" ht="15" customHeight="1">
      <c r="A39" s="35"/>
      <c r="B39" s="36" t="s">
        <v>4</v>
      </c>
      <c r="C39" s="37"/>
      <c r="D39" s="62">
        <f>D36+D38</f>
        <v>157665.1767578125</v>
      </c>
      <c r="E39" s="32"/>
      <c r="F39" s="33"/>
      <c r="H39" s="62">
        <f>H36+H38</f>
        <v>165537.041015625</v>
      </c>
      <c r="I39" s="32"/>
      <c r="J39" s="33"/>
      <c r="N39" s="69">
        <f>IF(N38="","",N38+N36)</f>
        <v>323202.216796875</v>
      </c>
      <c r="O39" s="70">
        <f>IF(O38="","",O38+O36)</f>
      </c>
      <c r="P39" s="33">
        <f>IF(N39="","",IF(O39="","",IF(N39=0,0,IF(O39=0,0,(O39-N39)/N39))))</f>
      </c>
      <c r="R39" s="34"/>
      <c r="S39" s="34"/>
    </row>
    <row r="40" spans="1:16" ht="15" customHeight="1">
      <c r="A40" s="35"/>
      <c r="D40" s="62"/>
      <c r="E40" s="32"/>
      <c r="F40" s="33"/>
      <c r="H40" s="62"/>
      <c r="I40" s="32"/>
      <c r="J40" s="33"/>
      <c r="N40" s="69"/>
      <c r="O40" s="70"/>
      <c r="P40" s="33"/>
    </row>
    <row r="41" spans="1:19" ht="15" customHeight="1">
      <c r="A41" s="28" t="s">
        <v>14</v>
      </c>
      <c r="B41" s="29"/>
      <c r="C41" s="30"/>
      <c r="D41" s="62">
        <v>12720.1875</v>
      </c>
      <c r="E41" s="32"/>
      <c r="F41" s="33"/>
      <c r="H41" s="62">
        <v>17111.04296875</v>
      </c>
      <c r="I41" s="32"/>
      <c r="J41" s="33"/>
      <c r="N41" s="69">
        <v>29831.23828125</v>
      </c>
      <c r="O41" s="70"/>
      <c r="P41" s="33">
        <f>IF(N41="","",IF(O41="","",IF(N41=0,0,IF(O41=0,0,(O41-N41)/N41))))</f>
      </c>
      <c r="R41" s="34"/>
      <c r="S41" s="34"/>
    </row>
    <row r="42" spans="1:19" ht="15" customHeight="1">
      <c r="A42" s="35"/>
      <c r="B42" s="36" t="s">
        <v>4</v>
      </c>
      <c r="C42" s="37"/>
      <c r="D42" s="62">
        <f>D39+D41</f>
        <v>170385.3642578125</v>
      </c>
      <c r="E42" s="32"/>
      <c r="F42" s="33"/>
      <c r="H42" s="62">
        <f>H39+H41</f>
        <v>182648.083984375</v>
      </c>
      <c r="I42" s="32"/>
      <c r="J42" s="33"/>
      <c r="N42" s="69">
        <f>IF(N41="","",N41+N39)</f>
        <v>353033.455078125</v>
      </c>
      <c r="O42" s="70">
        <f>IF(O41="","",O41+O39)</f>
      </c>
      <c r="P42" s="33">
        <f>IF(N42="","",IF(O42="","",IF(N42=0,0,IF(O42=0,0,(O42-N42)/N42))))</f>
      </c>
      <c r="R42" s="34"/>
      <c r="S42" s="34"/>
    </row>
    <row r="43" spans="1:16" ht="15" customHeight="1">
      <c r="A43" s="35"/>
      <c r="D43" s="62"/>
      <c r="E43" s="32"/>
      <c r="F43" s="33"/>
      <c r="H43" s="62"/>
      <c r="I43" s="32"/>
      <c r="J43" s="33"/>
      <c r="N43" s="69"/>
      <c r="O43" s="70"/>
      <c r="P43" s="33"/>
    </row>
    <row r="44" spans="1:19" ht="15" customHeight="1">
      <c r="A44" s="28" t="s">
        <v>15</v>
      </c>
      <c r="B44" s="29"/>
      <c r="C44" s="30"/>
      <c r="D44" s="62">
        <v>13855.9013671875</v>
      </c>
      <c r="E44" s="32"/>
      <c r="F44" s="33"/>
      <c r="H44" s="62">
        <v>13522.9775390625</v>
      </c>
      <c r="I44" s="32"/>
      <c r="J44" s="33"/>
      <c r="N44" s="69">
        <v>27378.875</v>
      </c>
      <c r="O44" s="70"/>
      <c r="P44" s="33">
        <f>IF(N44="","",IF(O44="","",IF(N44=0,0,IF(O44=0,0,(O44-N44)/N44))))</f>
      </c>
      <c r="R44" s="34"/>
      <c r="S44" s="34"/>
    </row>
    <row r="45" spans="1:19" ht="15" customHeight="1">
      <c r="A45" s="35"/>
      <c r="B45" s="36" t="s">
        <v>4</v>
      </c>
      <c r="C45" s="37"/>
      <c r="D45" s="62">
        <f>D42+D44</f>
        <v>184241.265625</v>
      </c>
      <c r="E45" s="32"/>
      <c r="F45" s="33"/>
      <c r="H45" s="72">
        <f>H42+H44</f>
        <v>196171.0615234375</v>
      </c>
      <c r="I45" s="32"/>
      <c r="J45" s="33"/>
      <c r="N45" s="69">
        <f>IF(N44="","",N44+N42)</f>
        <v>380412.330078125</v>
      </c>
      <c r="O45" s="70">
        <f>IF(O44="","",O44+O42)</f>
      </c>
      <c r="P45" s="33">
        <f>IF(N45="","",IF(O45="","",IF(N45=0,0,IF(O45=0,0,(O45-N45)/N45))))</f>
      </c>
      <c r="R45" s="34"/>
      <c r="S45" s="34"/>
    </row>
    <row r="46" spans="4:16" ht="13.5">
      <c r="D46" s="71"/>
      <c r="E46" s="34"/>
      <c r="F46" s="38"/>
      <c r="H46" s="71"/>
      <c r="I46" s="34"/>
      <c r="J46" s="63"/>
      <c r="N46" s="69"/>
      <c r="O46" s="70"/>
      <c r="P46" s="76"/>
    </row>
    <row r="47" spans="1:19" s="43" customFormat="1" ht="24" customHeight="1">
      <c r="A47" s="39" t="s">
        <v>16</v>
      </c>
      <c r="B47" s="40"/>
      <c r="C47" s="41"/>
      <c r="D47" s="60">
        <v>184241</v>
      </c>
      <c r="E47" s="60"/>
      <c r="F47" s="61"/>
      <c r="G47" s="42"/>
      <c r="H47" s="75">
        <v>196171.0615234375</v>
      </c>
      <c r="I47" s="60"/>
      <c r="J47" s="64"/>
      <c r="K47" s="42"/>
      <c r="L47" s="42"/>
      <c r="M47" s="42"/>
      <c r="N47" s="77">
        <f>N45</f>
        <v>380412.330078125</v>
      </c>
      <c r="O47" s="60">
        <f>O45</f>
      </c>
      <c r="P47" s="61">
        <f>IF(N47="","",IF(O47="","",IF(N47=0,0,IF(O47=0,0,(O47-N47)/N47))))</f>
      </c>
      <c r="R47" s="74"/>
      <c r="S47" s="74"/>
    </row>
    <row r="48" spans="4:16" ht="13.5">
      <c r="D48" s="44"/>
      <c r="E48" s="45"/>
      <c r="F48" s="46"/>
      <c r="G48" s="2"/>
      <c r="H48" s="44"/>
      <c r="I48" s="45"/>
      <c r="J48" s="46"/>
      <c r="K48" s="2"/>
      <c r="L48" s="2"/>
      <c r="M48" s="2"/>
      <c r="N48" s="44"/>
      <c r="O48" s="45"/>
      <c r="P48" s="46"/>
    </row>
    <row r="49" spans="1:16" s="54" customFormat="1" ht="24.75" customHeight="1">
      <c r="A49" s="47" t="s">
        <v>17</v>
      </c>
      <c r="B49" s="48"/>
      <c r="C49" s="49"/>
      <c r="D49" s="50">
        <v>0.48431963</v>
      </c>
      <c r="E49" s="51"/>
      <c r="F49" s="52"/>
      <c r="G49" s="50">
        <v>0.536</v>
      </c>
      <c r="H49" s="50">
        <v>0.51568036</v>
      </c>
      <c r="I49" s="51"/>
      <c r="J49" s="52"/>
      <c r="K49" s="53"/>
      <c r="L49" s="53"/>
      <c r="M49" s="53"/>
      <c r="N49" s="50">
        <v>1</v>
      </c>
      <c r="O49" s="51"/>
      <c r="P49" s="52"/>
    </row>
    <row r="50" spans="1:10" s="66" customFormat="1" ht="9.75">
      <c r="A50" s="65" t="s">
        <v>21</v>
      </c>
      <c r="B50" s="17"/>
      <c r="D50" s="67"/>
      <c r="E50" s="67"/>
      <c r="F50" s="68"/>
      <c r="H50" s="67"/>
      <c r="I50" s="67"/>
      <c r="J50" s="68"/>
    </row>
    <row r="51" spans="1:10" s="66" customFormat="1" ht="9.75">
      <c r="A51" s="66" t="s">
        <v>26</v>
      </c>
      <c r="B51" s="17"/>
      <c r="D51" s="67"/>
      <c r="E51" s="67"/>
      <c r="F51" s="68"/>
      <c r="H51" s="67"/>
      <c r="I51" s="67"/>
      <c r="J51" s="68"/>
    </row>
    <row r="52" spans="1:10" s="66" customFormat="1" ht="9.75">
      <c r="A52" s="65" t="s">
        <v>25</v>
      </c>
      <c r="B52" s="17"/>
      <c r="D52" s="67"/>
      <c r="E52" s="67"/>
      <c r="F52" s="68"/>
      <c r="H52" s="67"/>
      <c r="I52" s="67"/>
      <c r="J52" s="68"/>
    </row>
    <row r="53" spans="1:10" s="66" customFormat="1" ht="9.75">
      <c r="A53" s="65" t="s">
        <v>27</v>
      </c>
      <c r="B53" s="17"/>
      <c r="D53" s="67"/>
      <c r="E53" s="67"/>
      <c r="F53" s="68"/>
      <c r="H53" s="67"/>
      <c r="I53" s="67"/>
      <c r="J53" s="68"/>
    </row>
    <row r="54" spans="1:10" s="66" customFormat="1" ht="9.75">
      <c r="A54" s="66" t="s">
        <v>18</v>
      </c>
      <c r="B54" s="17"/>
      <c r="D54" s="67"/>
      <c r="E54" s="67"/>
      <c r="F54" s="68"/>
      <c r="H54" s="67"/>
      <c r="I54" s="67"/>
      <c r="J54" s="68"/>
    </row>
  </sheetData>
  <sheetProtection/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63" r:id="rId2"/>
  <headerFooter alignWithMargins="0">
    <oddFooter>&amp;L&amp;8
&amp;R&amp;8Date Issued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cp:lastPrinted>2021-06-11T01:47:49Z</cp:lastPrinted>
  <dcterms:created xsi:type="dcterms:W3CDTF">2017-11-24T00:02:03Z</dcterms:created>
  <dcterms:modified xsi:type="dcterms:W3CDTF">2024-06-21T07:07:50Z</dcterms:modified>
  <cp:category/>
  <cp:version/>
  <cp:contentType/>
  <cp:contentStatus/>
</cp:coreProperties>
</file>